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N:\AA\OIP\OIP-Shares\IFIN\JBCINPUT\SUM2020\templates\"/>
    </mc:Choice>
  </mc:AlternateContent>
  <bookViews>
    <workbookView xWindow="0" yWindow="0" windowWidth="28800" windowHeight="13500" tabRatio="660"/>
  </bookViews>
  <sheets>
    <sheet name="SUM2020 Budget Worksheet" sheetId="1" r:id="rId1"/>
    <sheet name="Employee Worksheet" sheetId="5" r:id="rId2"/>
    <sheet name="Equipment and Gratuities" sheetId="3" r:id="rId3"/>
    <sheet name="Definitions and Formulas" sheetId="8" r:id="rId4"/>
    <sheet name="Compensation Reference" sheetId="10" r:id="rId5"/>
  </sheets>
  <definedNames>
    <definedName name="_xlnm.Print_Area" localSheetId="4">'Compensation Reference'!$A$1:$W$34</definedName>
    <definedName name="_xlnm.Print_Area" localSheetId="3">'Definitions and Formulas'!$A$1:$F$28</definedName>
    <definedName name="_xlnm.Print_Area" localSheetId="1">'Employee Worksheet'!$A$2:$L$34</definedName>
    <definedName name="_xlnm.Print_Area" localSheetId="2">'Equipment and Gratuities'!$A$1:$E$33</definedName>
    <definedName name="_xlnm.Print_Area" localSheetId="0">'SUM2020 Budget Worksheet'!$A$2:$R$42</definedName>
  </definedNames>
  <calcPr calcId="162913"/>
</workbook>
</file>

<file path=xl/calcChain.xml><?xml version="1.0" encoding="utf-8"?>
<calcChain xmlns="http://schemas.openxmlformats.org/spreadsheetml/2006/main">
  <c r="N37" i="1" l="1"/>
  <c r="N35" i="1"/>
  <c r="N10" i="1"/>
  <c r="J29" i="1" l="1"/>
  <c r="I29" i="1"/>
  <c r="J17" i="1"/>
  <c r="J38" i="1"/>
  <c r="J39" i="1" s="1"/>
  <c r="K36" i="1" l="1"/>
  <c r="N36" i="1" s="1"/>
  <c r="K34" i="1"/>
  <c r="K33" i="1"/>
  <c r="N33" i="1" s="1"/>
  <c r="K32" i="1"/>
  <c r="N32" i="1" s="1"/>
  <c r="K28" i="1"/>
  <c r="N28" i="1" s="1"/>
  <c r="K27" i="1"/>
  <c r="N27" i="1" s="1"/>
  <c r="K26" i="1"/>
  <c r="K25" i="1"/>
  <c r="N25" i="1" s="1"/>
  <c r="K24" i="1"/>
  <c r="N24" i="1" s="1"/>
  <c r="K23" i="1"/>
  <c r="N23" i="1" s="1"/>
  <c r="K22" i="1"/>
  <c r="N22" i="1" s="1"/>
  <c r="K21" i="1"/>
  <c r="N21" i="1" s="1"/>
  <c r="K20" i="1"/>
  <c r="N20" i="1" s="1"/>
  <c r="K16" i="1"/>
  <c r="N16" i="1" s="1"/>
  <c r="K15" i="1"/>
  <c r="N15" i="1" s="1"/>
  <c r="K14" i="1"/>
  <c r="N14" i="1" s="1"/>
  <c r="K13" i="1"/>
  <c r="N13" i="1" s="1"/>
  <c r="K12" i="1"/>
  <c r="N12" i="1" s="1"/>
  <c r="K11" i="1"/>
  <c r="N11" i="1" s="1"/>
  <c r="K9" i="1"/>
  <c r="N9" i="1" s="1"/>
  <c r="K8" i="1"/>
  <c r="N8" i="1" s="1"/>
  <c r="J6" i="1"/>
  <c r="H4" i="1"/>
  <c r="K38" i="1" l="1"/>
  <c r="N34" i="1"/>
  <c r="K17" i="1"/>
  <c r="K29" i="1"/>
  <c r="I6" i="1"/>
  <c r="D17" i="1"/>
  <c r="E17" i="1" s="1"/>
  <c r="H3" i="1"/>
  <c r="U6" i="1"/>
  <c r="E9" i="1"/>
  <c r="J2" i="5"/>
  <c r="I2" i="1"/>
  <c r="Q2" i="1"/>
  <c r="C20" i="3"/>
  <c r="M13" i="1"/>
  <c r="E13" i="1"/>
  <c r="I24" i="5"/>
  <c r="M35" i="1"/>
  <c r="E14" i="1"/>
  <c r="E15" i="1"/>
  <c r="E16" i="1"/>
  <c r="U5" i="1"/>
  <c r="U4" i="1"/>
  <c r="I17" i="1"/>
  <c r="I38" i="1"/>
  <c r="L38" i="1"/>
  <c r="L29" i="1"/>
  <c r="L17" i="1"/>
  <c r="I16" i="5"/>
  <c r="M10" i="1"/>
  <c r="W13" i="1"/>
  <c r="W14" i="1"/>
  <c r="W15" i="1"/>
  <c r="W16" i="1"/>
  <c r="D37" i="5"/>
  <c r="U21" i="1"/>
  <c r="E37" i="1"/>
  <c r="E38" i="1"/>
  <c r="E40" i="1"/>
  <c r="E39" i="1"/>
  <c r="E2" i="5"/>
  <c r="D1" i="3"/>
  <c r="U25" i="1" l="1"/>
  <c r="I39" i="1"/>
  <c r="M17" i="1"/>
  <c r="L40" i="1"/>
  <c r="L41" i="1" s="1"/>
  <c r="E21" i="1"/>
  <c r="E27" i="1" s="1"/>
  <c r="U11" i="1"/>
  <c r="U19" i="1" s="1"/>
  <c r="V21" i="1" s="1"/>
  <c r="W21" i="1" s="1"/>
  <c r="U7" i="1"/>
  <c r="U18" i="1" s="1"/>
  <c r="V25" i="1" s="1"/>
  <c r="N17" i="1"/>
  <c r="W25" i="1" l="1"/>
  <c r="W26" i="1" s="1"/>
  <c r="M26" i="1" s="1"/>
  <c r="I40" i="1"/>
  <c r="I41" i="1" s="1"/>
  <c r="M37" i="1"/>
  <c r="N26" i="1" l="1"/>
  <c r="N29" i="1" s="1"/>
  <c r="K39" i="1"/>
  <c r="J40" i="1"/>
  <c r="J41" i="1" s="1"/>
  <c r="M38" i="1"/>
  <c r="N38" i="1" s="1"/>
  <c r="M29" i="1"/>
  <c r="M40" i="1" s="1"/>
  <c r="K40" i="1" l="1"/>
  <c r="N40" i="1" s="1"/>
  <c r="N41" i="1" s="1"/>
  <c r="E29" i="1" s="1"/>
  <c r="N39" i="1"/>
  <c r="K41" i="1" l="1"/>
  <c r="E31" i="1"/>
  <c r="L47" i="1"/>
</calcChain>
</file>

<file path=xl/comments1.xml><?xml version="1.0" encoding="utf-8"?>
<comments xmlns="http://schemas.openxmlformats.org/spreadsheetml/2006/main">
  <authors>
    <author>Ciccone, Jackie - cicconjb</author>
    <author>Jackie Ciccone</author>
    <author>International Programs</author>
    <author>xdts</author>
    <author>cicconjb</author>
    <author>Jacqueline Ciccone</author>
  </authors>
  <commentList>
    <comment ref="D2" authorId="0" shapeId="0">
      <text>
        <r>
          <rPr>
            <b/>
            <sz val="11"/>
            <color indexed="81"/>
            <rFont val="Tahoma"/>
            <family val="2"/>
          </rPr>
          <t xml:space="preserve">check currency exchange rate:  
https://www.oanda.com/currency/converter/
</t>
        </r>
        <r>
          <rPr>
            <sz val="11"/>
            <color indexed="81"/>
            <rFont val="Tahoma"/>
            <family val="2"/>
          </rPr>
          <t xml:space="preserve">
</t>
        </r>
      </text>
    </comment>
    <comment ref="E2" authorId="1" shapeId="0">
      <text>
        <r>
          <rPr>
            <sz val="12"/>
            <color indexed="81"/>
            <rFont val="Tahoma"/>
            <family val="2"/>
          </rPr>
          <t>insert estimated rate of exchange which will convert foreign currency line items into U.S. dollars</t>
        </r>
      </text>
    </comment>
    <comment ref="H2" authorId="2" shapeId="0">
      <text>
        <r>
          <rPr>
            <sz val="10"/>
            <color indexed="81"/>
            <rFont val="Tahoma"/>
            <family val="2"/>
          </rPr>
          <t>this cell gives the number of days inclusive from program start date to program end date; use as multiplier for meals, accommodations, daily expenses</t>
        </r>
      </text>
    </comment>
    <comment ref="B3" authorId="0" shapeId="0">
      <text>
        <r>
          <rPr>
            <b/>
            <sz val="11"/>
            <color indexed="81"/>
            <rFont val="Tahoma"/>
            <family val="2"/>
          </rPr>
          <t>Budget projections due to CGE:
SUMMER PROGRAMS
First draft:  September 16
Post-acceptance projection:  December 1
Final version:  March 16
SPRING BREAK PROGRAMS
First draft:  September 16
Post-acceptance projection:  November 15
Final version:  February 1</t>
        </r>
      </text>
    </comment>
    <comment ref="I5" authorId="1" shapeId="0">
      <text>
        <r>
          <rPr>
            <sz val="10"/>
            <color indexed="81"/>
            <rFont val="Tahoma"/>
            <family val="2"/>
          </rPr>
          <t>funds to be spent on-site in local currency(ies)</t>
        </r>
        <r>
          <rPr>
            <b/>
            <sz val="8"/>
            <color indexed="81"/>
            <rFont val="Tahoma"/>
            <family val="2"/>
          </rPr>
          <t xml:space="preserve">
</t>
        </r>
      </text>
    </comment>
    <comment ref="K5" authorId="1" shapeId="0">
      <text>
        <r>
          <rPr>
            <sz val="10"/>
            <color indexed="81"/>
            <rFont val="Tahoma"/>
            <family val="2"/>
          </rPr>
          <t>foreign currency will be converted to U.S. dollars using exchange rate on page 1</t>
        </r>
        <r>
          <rPr>
            <b/>
            <sz val="8"/>
            <color indexed="81"/>
            <rFont val="Tahoma"/>
            <family val="2"/>
          </rPr>
          <t xml:space="preserve">
</t>
        </r>
      </text>
    </comment>
    <comment ref="L5" authorId="1" shapeId="0">
      <text>
        <r>
          <rPr>
            <sz val="10"/>
            <color indexed="81"/>
            <rFont val="Tahoma"/>
            <family val="2"/>
          </rPr>
          <t>payments made in advance by wire and/or check from  JMU; expenditures made by credit card</t>
        </r>
        <r>
          <rPr>
            <b/>
            <sz val="8"/>
            <color indexed="81"/>
            <rFont val="Tahoma"/>
            <family val="2"/>
          </rPr>
          <t xml:space="preserve">
</t>
        </r>
      </text>
    </comment>
    <comment ref="M5" authorId="1" shapeId="0">
      <text>
        <r>
          <rPr>
            <sz val="10"/>
            <color indexed="81"/>
            <rFont val="Tahoma"/>
            <family val="2"/>
          </rPr>
          <t>payments made by check or reimbursements before or after program</t>
        </r>
        <r>
          <rPr>
            <b/>
            <sz val="8"/>
            <color indexed="81"/>
            <rFont val="Tahoma"/>
            <family val="2"/>
          </rPr>
          <t xml:space="preserve">
</t>
        </r>
      </text>
    </comment>
    <comment ref="N5" authorId="1" shapeId="0">
      <text>
        <r>
          <rPr>
            <sz val="10"/>
            <color indexed="81"/>
            <rFont val="Tahoma"/>
            <family val="2"/>
          </rPr>
          <t>will total across 4 columns</t>
        </r>
        <r>
          <rPr>
            <b/>
            <sz val="8"/>
            <color indexed="81"/>
            <rFont val="Tahoma"/>
            <family val="2"/>
          </rPr>
          <t xml:space="preserve">
</t>
        </r>
      </text>
    </comment>
    <comment ref="B6" authorId="1" shapeId="0">
      <text>
        <r>
          <rPr>
            <sz val="10"/>
            <color indexed="81"/>
            <rFont val="Tahoma"/>
            <family val="2"/>
          </rPr>
          <t>Program Director(s):  
person(s) responsible for teaching and program management</t>
        </r>
        <r>
          <rPr>
            <b/>
            <sz val="10"/>
            <color indexed="81"/>
            <rFont val="Tahoma"/>
            <family val="2"/>
          </rPr>
          <t xml:space="preserve">
</t>
        </r>
        <r>
          <rPr>
            <i/>
            <sz val="10"/>
            <color indexed="81"/>
            <rFont val="Tahoma"/>
            <family val="2"/>
          </rPr>
          <t>See Budget Supplement B for definitions</t>
        </r>
      </text>
    </comment>
    <comment ref="B7" authorId="1" shapeId="0">
      <text>
        <r>
          <rPr>
            <sz val="10"/>
            <color indexed="81"/>
            <rFont val="Tahoma"/>
            <family val="2"/>
          </rPr>
          <t xml:space="preserve">official program title
</t>
        </r>
      </text>
    </comment>
    <comment ref="I7" authorId="0" shapeId="0">
      <text>
        <r>
          <rPr>
            <b/>
            <sz val="11"/>
            <color indexed="81"/>
            <rFont val="Tahoma"/>
            <family val="2"/>
          </rPr>
          <t xml:space="preserve">Please use formulas for per-person costs using cell D17 as the multiplier.  Refer to the 'Definitions and Formulas' tab for examples.
</t>
        </r>
      </text>
    </comment>
    <comment ref="J7" authorId="0" shapeId="0">
      <text>
        <r>
          <rPr>
            <b/>
            <sz val="11"/>
            <color indexed="81"/>
            <rFont val="Tahoma"/>
            <family val="2"/>
          </rPr>
          <t xml:space="preserve">Please use formulas for per-person costs using cell D17 as the multiplier.  Refer to the 'Definitions and Formulas' tab for examples.
</t>
        </r>
      </text>
    </comment>
    <comment ref="K7" authorId="0" shapeId="0">
      <text>
        <r>
          <rPr>
            <sz val="9"/>
            <color indexed="81"/>
            <rFont val="Tahoma"/>
            <family val="2"/>
          </rPr>
          <t xml:space="preserve">If the currency is U.S. dollars, use column I and an exchange rate of 1 in cell E2.
</t>
        </r>
      </text>
    </comment>
    <comment ref="M7" authorId="0" shapeId="0">
      <text>
        <r>
          <rPr>
            <b/>
            <sz val="11"/>
            <color indexed="81"/>
            <rFont val="Tahoma"/>
            <family val="2"/>
          </rPr>
          <t xml:space="preserve">Please use formulas for per-person costs using cell D17 as the multiplier.  Refer to the 'Definitions and Formulas' tab for examples.
</t>
        </r>
      </text>
    </comment>
    <comment ref="B8" authorId="1" shapeId="0">
      <text>
        <r>
          <rPr>
            <sz val="10"/>
            <color indexed="81"/>
            <rFont val="Tahoma"/>
            <family val="2"/>
          </rPr>
          <t>official location of program, I.e. city(ies) and country(ies)</t>
        </r>
        <r>
          <rPr>
            <b/>
            <sz val="8"/>
            <color indexed="81"/>
            <rFont val="Tahoma"/>
            <family val="2"/>
          </rPr>
          <t xml:space="preserve">
</t>
        </r>
      </text>
    </comment>
    <comment ref="E8" authorId="2" shapeId="0">
      <text>
        <r>
          <rPr>
            <sz val="10"/>
            <color indexed="81"/>
            <rFont val="Tahoma"/>
            <family val="2"/>
          </rPr>
          <t>this cell gives the number of days inclusive from program start date to program end date; use as multiplier for meals, accommodations, daily expenses</t>
        </r>
      </text>
    </comment>
    <comment ref="H8" authorId="1" shapeId="0">
      <text>
        <r>
          <rPr>
            <sz val="11"/>
            <color indexed="81"/>
            <rFont val="Tahoma"/>
            <family val="2"/>
          </rPr>
          <t xml:space="preserve">lecture fees or honoraria
</t>
        </r>
      </text>
    </comment>
    <comment ref="L8" authorId="0" shapeId="0">
      <text>
        <r>
          <rPr>
            <sz val="22"/>
            <color indexed="81"/>
            <rFont val="Tahoma"/>
            <family val="2"/>
          </rPr>
          <t xml:space="preserve">Do not type in column K. 
Expenses that will be made in advance by wire transfer, credit card or check are not considered </t>
        </r>
        <r>
          <rPr>
            <i/>
            <sz val="22"/>
            <color indexed="81"/>
            <rFont val="Tahoma"/>
            <family val="2"/>
          </rPr>
          <t>"prepaid"</t>
        </r>
        <r>
          <rPr>
            <sz val="22"/>
            <color indexed="81"/>
            <rFont val="Tahoma"/>
            <family val="2"/>
          </rPr>
          <t xml:space="preserve"> until after the transactions have been completed.</t>
        </r>
      </text>
    </comment>
    <comment ref="P8" authorId="3" shapeId="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Q ---&gt;</t>
        </r>
        <r>
          <rPr>
            <sz val="9"/>
            <color indexed="81"/>
            <rFont val="Tahoma"/>
            <family val="2"/>
          </rPr>
          <t xml:space="preserve">
</t>
        </r>
      </text>
    </comment>
    <comment ref="B9" authorId="1" shapeId="0">
      <text>
        <r>
          <rPr>
            <sz val="10"/>
            <color indexed="81"/>
            <rFont val="Tahoma"/>
            <family val="2"/>
          </rPr>
          <t>The official start date is the date that students are required to arrive.  This may include day(s) designated for orientation prior to the beginning of classes.</t>
        </r>
      </text>
    </comment>
    <comment ref="D9" authorId="1" shapeId="0">
      <text>
        <r>
          <rPr>
            <sz val="10"/>
            <color indexed="81"/>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1" shapeId="0">
      <text>
        <r>
          <rPr>
            <sz val="10"/>
            <color indexed="81"/>
            <rFont val="Tahoma"/>
            <family val="2"/>
          </rPr>
          <t xml:space="preserve">site faculty salaries, classroom usage fees
</t>
        </r>
      </text>
    </comment>
    <comment ref="H10" authorId="1" shapeId="0">
      <text>
        <r>
          <rPr>
            <sz val="10"/>
            <color indexed="81"/>
            <rFont val="Tahoma"/>
            <family val="2"/>
          </rPr>
          <t>based on college rate of pay for summer teaching; total will include 7.65% for FICA contribution; OIP will verify amount in February 2006.</t>
        </r>
      </text>
    </comment>
    <comment ref="M10"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H11" authorId="1" shapeId="0">
      <text>
        <r>
          <rPr>
            <sz val="10"/>
            <color indexed="81"/>
            <rFont val="Tahoma"/>
            <family val="2"/>
          </rPr>
          <t>entrance fees, concerts, tours, etc.</t>
        </r>
      </text>
    </comment>
    <comment ref="H12" authorId="1" shapeId="0">
      <text>
        <r>
          <rPr>
            <sz val="10"/>
            <color indexed="81"/>
            <rFont val="Tahoma"/>
            <family val="2"/>
          </rPr>
          <t>text and resource guides</t>
        </r>
      </text>
    </comment>
    <comment ref="C13" authorId="0" shapeId="0">
      <text>
        <r>
          <rPr>
            <b/>
            <sz val="20"/>
            <color indexed="81"/>
            <rFont val="Tahoma"/>
            <family val="2"/>
          </rPr>
          <t>All students must be enrolled in the same number of credit hours.</t>
        </r>
      </text>
    </comment>
    <comment ref="H13" authorId="1" shapeId="0">
      <text>
        <r>
          <rPr>
            <sz val="10"/>
            <color indexed="81"/>
            <rFont val="Tahoma"/>
            <family val="2"/>
          </rPr>
          <t>limited to camera equipment, film, videocassettes, lab materials</t>
        </r>
      </text>
    </comment>
    <comment ref="M13" authorId="0" shapeId="0">
      <text>
        <r>
          <rPr>
            <b/>
            <sz val="12"/>
            <color indexed="81"/>
            <rFont val="Tahoma"/>
            <family val="2"/>
          </rPr>
          <t xml:space="preserve">DO NOT TYPE HERE. Equipment goes on Equipment and Gratuities worksheet 
(blue tab)
</t>
        </r>
        <r>
          <rPr>
            <sz val="9"/>
            <color indexed="81"/>
            <rFont val="Tahoma"/>
            <family val="2"/>
          </rPr>
          <t xml:space="preserve">
</t>
        </r>
      </text>
    </comment>
    <comment ref="H14" authorId="1" shapeId="0">
      <text>
        <r>
          <rPr>
            <sz val="10"/>
            <color indexed="81"/>
            <rFont val="Tahoma"/>
            <family val="2"/>
          </rPr>
          <t>ground transportation</t>
        </r>
        <r>
          <rPr>
            <b/>
            <sz val="8"/>
            <color indexed="81"/>
            <rFont val="Tahoma"/>
            <family val="2"/>
          </rPr>
          <t xml:space="preserve">
</t>
        </r>
      </text>
    </comment>
    <comment ref="H15" authorId="1" shapeId="0">
      <text>
        <r>
          <rPr>
            <sz val="10"/>
            <color indexed="81"/>
            <rFont val="Tahoma"/>
            <family val="2"/>
          </rPr>
          <t>off-site hotels and residences</t>
        </r>
      </text>
    </comment>
    <comment ref="H16" authorId="1" shapeId="0">
      <text>
        <r>
          <rPr>
            <sz val="10"/>
            <color indexed="81"/>
            <rFont val="Tahoma"/>
            <family val="2"/>
          </rPr>
          <t>course-related expenses</t>
        </r>
      </text>
    </comment>
    <comment ref="B17" authorId="4" shapeId="0">
      <text>
        <r>
          <rPr>
            <sz val="10"/>
            <color indexed="81"/>
            <rFont val="Tahoma"/>
            <family val="2"/>
          </rPr>
          <t>fee charged to each student above and beyond the tuition; represents actual program costs</t>
        </r>
      </text>
    </comment>
    <comment ref="D17" authorId="1" shapeId="0">
      <text>
        <r>
          <rPr>
            <sz val="10"/>
            <color indexed="81"/>
            <rFont val="Tahoma"/>
            <family val="2"/>
          </rPr>
          <t>should represent total number of students enrolled</t>
        </r>
        <r>
          <rPr>
            <b/>
            <sz val="8"/>
            <color indexed="81"/>
            <rFont val="Tahoma"/>
            <family val="2"/>
          </rPr>
          <t xml:space="preserve">
</t>
        </r>
      </text>
    </comment>
    <comment ref="H20" authorId="1" shapeId="0">
      <text>
        <r>
          <rPr>
            <sz val="10"/>
            <color indexed="81"/>
            <rFont val="Tahoma"/>
            <family val="2"/>
          </rPr>
          <t>hotel or residence costs</t>
        </r>
      </text>
    </comment>
    <comment ref="P20" authorId="0" shapeId="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1" shapeId="0">
      <text>
        <r>
          <rPr>
            <sz val="10"/>
            <color indexed="81"/>
            <rFont val="Tahoma"/>
            <family val="2"/>
          </rPr>
          <t>total revenue from student tuition and program fees</t>
        </r>
        <r>
          <rPr>
            <b/>
            <sz val="8"/>
            <color indexed="81"/>
            <rFont val="Tahoma"/>
            <family val="2"/>
          </rPr>
          <t xml:space="preserve">
</t>
        </r>
      </text>
    </comment>
    <comment ref="H21" authorId="1" shapeId="0">
      <text>
        <r>
          <rPr>
            <sz val="10"/>
            <color indexed="81"/>
            <rFont val="Tahoma"/>
            <family val="2"/>
          </rPr>
          <t>daily or weekly meal allowance, group meals</t>
        </r>
      </text>
    </comment>
    <comment ref="E23" authorId="1" shapeId="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5" authorId="4" shapeId="0">
      <text>
        <r>
          <rPr>
            <sz val="10"/>
            <color indexed="18"/>
            <rFont val="Times New Roman"/>
            <family val="1"/>
          </rPr>
          <t>identify other revenue sources:
--grant and/or department funds (include separate sheet with confirmation or source info)
--reserve funds to balance budget</t>
        </r>
      </text>
    </comment>
    <comment ref="H26" authorId="1" shapeId="0">
      <text>
        <r>
          <rPr>
            <sz val="10"/>
            <color indexed="81"/>
            <rFont val="Tahoma"/>
            <family val="2"/>
          </rPr>
          <t>wellness-related materials, I.e. OTC medications such as aspirin, water; fee to visit clinic</t>
        </r>
      </text>
    </comment>
    <comment ref="M26" authorId="0" shapeId="0">
      <text>
        <r>
          <rPr>
            <b/>
            <sz val="12"/>
            <color indexed="81"/>
            <rFont val="Tahoma"/>
            <family val="2"/>
          </rPr>
          <t>DO NOT TYPE HERE.
Insurance premiums auto-calculate.</t>
        </r>
      </text>
    </comment>
    <comment ref="E27" authorId="1" shapeId="0">
      <text>
        <r>
          <rPr>
            <sz val="10"/>
            <color indexed="81"/>
            <rFont val="Tahoma"/>
            <family val="2"/>
          </rPr>
          <t>sum of student revenue and other sources</t>
        </r>
      </text>
    </comment>
    <comment ref="P27" authorId="0" shapeId="0">
      <text>
        <r>
          <rPr>
            <b/>
            <sz val="9"/>
            <color indexed="81"/>
            <rFont val="Tahoma"/>
            <family val="2"/>
          </rPr>
          <t>should not include lecturer fees or other form of compensation</t>
        </r>
        <r>
          <rPr>
            <sz val="9"/>
            <color indexed="81"/>
            <rFont val="Tahoma"/>
            <family val="2"/>
          </rPr>
          <t xml:space="preserve">
</t>
        </r>
      </text>
    </comment>
    <comment ref="H28" authorId="1" shapeId="0">
      <text>
        <r>
          <rPr>
            <sz val="10"/>
            <color indexed="81"/>
            <rFont val="Tahoma"/>
            <family val="2"/>
          </rPr>
          <t xml:space="preserve">non-academic expenditures on behalf of students
</t>
        </r>
      </text>
    </comment>
    <comment ref="E29" authorId="1" shapeId="0">
      <text>
        <r>
          <rPr>
            <sz val="10"/>
            <color indexed="81"/>
            <rFont val="Tahoma"/>
            <family val="2"/>
          </rPr>
          <t>Sum of expenses will carry forward from page 2</t>
        </r>
      </text>
    </comment>
    <comment ref="E31" authorId="4" shapeId="0">
      <text>
        <r>
          <rPr>
            <sz val="10"/>
            <color indexed="18"/>
            <rFont val="Times New Roman"/>
            <family val="1"/>
          </rPr>
          <t>Budget projection must balance to zero in order to receive final approval</t>
        </r>
      </text>
    </comment>
    <comment ref="H32" authorId="1" shapeId="0">
      <text>
        <r>
          <rPr>
            <sz val="10"/>
            <color indexed="81"/>
            <rFont val="Tahoma"/>
            <family val="2"/>
          </rPr>
          <t>faculty travel expenses:  airfare, ground transport, mileage</t>
        </r>
      </text>
    </comment>
    <comment ref="M32" authorId="0" shapeId="0">
      <text>
        <r>
          <rPr>
            <b/>
            <sz val="10"/>
            <color indexed="81"/>
            <rFont val="Tahoma"/>
            <family val="2"/>
          </rPr>
          <t xml:space="preserve">estimate cost for flight to be billed direct to CGE
getting to/from stateside airport: 
$150 for JMU driver ($300 for both trips)
$135 for round-trip mileage and/or $60 parking in personal vehicle
</t>
        </r>
      </text>
    </comment>
    <comment ref="P32" authorId="0" shapeId="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1" shapeId="0">
      <text>
        <r>
          <rPr>
            <sz val="10"/>
            <color indexed="81"/>
            <rFont val="Tahoma"/>
            <family val="2"/>
          </rPr>
          <t>costs for communicatino (fax, phone), material prep (photocopying, printing)</t>
        </r>
      </text>
    </comment>
    <comment ref="H34" authorId="1" shapeId="0">
      <text>
        <r>
          <rPr>
            <sz val="10"/>
            <color indexed="81"/>
            <rFont val="Tahoma"/>
            <family val="2"/>
          </rPr>
          <t>expenses for non-academic supplies, I.e. reference and record-keeping materials</t>
        </r>
      </text>
    </comment>
    <comment ref="H35" authorId="1" shapeId="0">
      <text>
        <r>
          <rPr>
            <sz val="10"/>
            <color indexed="81"/>
            <rFont val="Tahoma"/>
            <family val="2"/>
          </rPr>
          <t>stipend for program assistant for services to the program.  See Budget Supplement B.</t>
        </r>
      </text>
    </comment>
    <comment ref="M35"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H36" authorId="1" shapeId="0">
      <text>
        <r>
          <rPr>
            <sz val="10"/>
            <color indexed="81"/>
            <rFont val="Tahoma"/>
            <family val="2"/>
          </rPr>
          <t>non-academic expenses and those unrelated to students</t>
        </r>
      </text>
    </comment>
    <comment ref="E37" authorId="1" shapeId="0">
      <text>
        <r>
          <rPr>
            <sz val="10"/>
            <color indexed="81"/>
            <rFont val="Tahoma"/>
            <family val="2"/>
          </rPr>
          <t xml:space="preserve">resulting costs to be billed to students </t>
        </r>
        <r>
          <rPr>
            <b/>
            <sz val="8"/>
            <color indexed="81"/>
            <rFont val="Tahoma"/>
            <family val="2"/>
          </rPr>
          <t xml:space="preserve">
</t>
        </r>
      </text>
    </comment>
    <comment ref="H37" authorId="5" shapeId="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N40" authorId="1" shapeId="0">
      <text>
        <r>
          <rPr>
            <sz val="10"/>
            <color indexed="81"/>
            <rFont val="Tahoma"/>
            <family val="2"/>
          </rPr>
          <t xml:space="preserve">total expense projection will forward to page 1 to cell C29
</t>
        </r>
        <r>
          <rPr>
            <b/>
            <sz val="8"/>
            <color indexed="81"/>
            <rFont val="Tahoma"/>
            <family val="2"/>
          </rPr>
          <t xml:space="preserve">
</t>
        </r>
      </text>
    </comment>
  </commentList>
</comments>
</file>

<file path=xl/comments2.xml><?xml version="1.0" encoding="utf-8"?>
<comments xmlns="http://schemas.openxmlformats.org/spreadsheetml/2006/main">
  <authors>
    <author>xdts</author>
  </authors>
  <commentList>
    <comment ref="I19" authorId="0" shapeId="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comments3.xml><?xml version="1.0" encoding="utf-8"?>
<comments xmlns="http://schemas.openxmlformats.org/spreadsheetml/2006/main">
  <authors>
    <author>cicconjb</author>
  </authors>
  <commentList>
    <comment ref="B3" authorId="0" shapeId="0">
      <text>
        <r>
          <rPr>
            <sz val="10"/>
            <color indexed="81"/>
            <rFont val="Times New Roman"/>
            <family val="1"/>
          </rPr>
          <t>Program Coordinator should complete:  all cells shaded in green; OIP will provide amounts in yellow;   cells in blue shading will self-calculate.</t>
        </r>
        <r>
          <rPr>
            <sz val="8"/>
            <color indexed="81"/>
            <rFont val="Tahoma"/>
            <family val="2"/>
          </rPr>
          <t xml:space="preserve">
</t>
        </r>
      </text>
    </comment>
  </commentList>
</comments>
</file>

<file path=xl/sharedStrings.xml><?xml version="1.0" encoding="utf-8"?>
<sst xmlns="http://schemas.openxmlformats.org/spreadsheetml/2006/main" count="509" uniqueCount="413">
  <si>
    <t>JAMES MADISON UNIVERSITY</t>
  </si>
  <si>
    <t>SHORT-TERM INTERNATIONAL PROGRAMS</t>
  </si>
  <si>
    <t>During Program</t>
  </si>
  <si>
    <t>Directly from JMU</t>
  </si>
  <si>
    <t>PROGRAM EXPENSES:</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</si>
  <si>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</si>
  <si>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</si>
  <si>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</si>
  <si>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</si>
  <si>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</si>
  <si>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</si>
  <si>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</si>
  <si>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</si>
  <si>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</si>
  <si>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</si>
  <si>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</si>
  <si>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</si>
  <si>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</si>
  <si>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</si>
  <si>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</si>
  <si>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</si>
  <si>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</si>
  <si>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</si>
  <si>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</si>
  <si>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</si>
  <si>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</si>
  <si>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</si>
  <si>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</si>
  <si>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</si>
  <si>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</si>
  <si>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</si>
  <si>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</si>
  <si>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</si>
  <si>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</si>
  <si>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</si>
  <si>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</si>
  <si>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</si>
  <si>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</si>
  <si>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</si>
  <si>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</si>
  <si>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</si>
  <si>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</si>
  <si>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</si>
  <si>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</si>
  <si>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</si>
  <si>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</si>
  <si>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</si>
  <si>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</si>
  <si>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</si>
  <si>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</si>
  <si>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</si>
  <si>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</si>
  <si>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ITEM DESCRIPTION</t>
  </si>
  <si>
    <t>INDICATE RESPONSIBILITIES AS APPROPRIATE</t>
  </si>
  <si>
    <t>CATEGORY #</t>
  </si>
  <si>
    <t>approved:</t>
  </si>
  <si>
    <t>Designate source of funds: residual balance, current, other</t>
  </si>
  <si>
    <r>
      <t xml:space="preserve">TOTAL EXPENSE PROJECTION </t>
    </r>
    <r>
      <rPr>
        <b/>
        <sz val="11"/>
        <color indexed="8"/>
        <rFont val="Arial Narrow"/>
        <family val="2"/>
      </rPr>
      <t>from page 2</t>
    </r>
    <r>
      <rPr>
        <b/>
        <sz val="12"/>
        <color indexed="8"/>
        <rFont val="Arial Narrow"/>
        <family val="2"/>
      </rPr>
      <t>:</t>
    </r>
  </si>
  <si>
    <t>PROGRAM USAGE                    SOURCE OF FUNDS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</si>
  <si>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</si>
  <si>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</si>
  <si>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</si>
  <si>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</si>
  <si>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</si>
  <si>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</si>
  <si>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</si>
  <si>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</si>
  <si>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</si>
  <si>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</si>
  <si>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</si>
  <si>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</si>
  <si>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</si>
  <si>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</si>
  <si>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Program Supplemental Fee</t>
  </si>
  <si>
    <t xml:space="preserve">Program Director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</si>
  <si>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</si>
  <si>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</si>
  <si>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</si>
  <si>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</si>
  <si>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</si>
  <si>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</si>
  <si>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</si>
  <si>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</si>
  <si>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</si>
  <si>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</si>
  <si>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</si>
  <si>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</si>
  <si>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</si>
  <si>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</si>
  <si>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</si>
  <si>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</si>
  <si>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</si>
  <si>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</si>
  <si>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</si>
  <si>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</si>
  <si>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</si>
  <si>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</si>
  <si>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</si>
  <si>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</si>
  <si>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</si>
  <si>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</si>
  <si>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</si>
  <si>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</si>
  <si>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</si>
  <si>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</si>
  <si>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</si>
  <si>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</si>
  <si>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</si>
  <si>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</si>
  <si>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</si>
  <si>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</si>
  <si>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</si>
  <si>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</si>
  <si>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</si>
  <si>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</si>
  <si>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</si>
  <si>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</si>
  <si>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</si>
  <si>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</si>
  <si>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</si>
  <si>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</si>
  <si>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</si>
  <si>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</si>
  <si>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</si>
  <si>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</si>
  <si>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</si>
  <si>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</si>
  <si>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</si>
  <si>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</si>
  <si>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</si>
  <si>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</si>
  <si>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</si>
  <si>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</si>
  <si>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</si>
  <si>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</si>
  <si>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</si>
  <si>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41-45</t>
  </si>
  <si>
    <t>45+</t>
  </si>
  <si>
    <t>10</t>
  </si>
  <si>
    <t>15</t>
  </si>
  <si>
    <t>20</t>
  </si>
  <si>
    <t>25</t>
  </si>
  <si>
    <t>0-10</t>
  </si>
  <si>
    <t>26+</t>
  </si>
  <si>
    <t xml:space="preserve">** This chart shows the maxium compensation that a program can pay per Assistant.  </t>
  </si>
  <si>
    <t>Program assistants can be paid up to the maximum amount.  However, the budget must</t>
  </si>
  <si>
    <t xml:space="preserve">be able to support the expense.  Program assistants are responsible for payment of their own </t>
  </si>
  <si>
    <t>Undergraduate Student participating in the program,</t>
  </si>
  <si>
    <t>TA/Graduate Student</t>
  </si>
  <si>
    <t>TENTATIVE DATES ON-SITE</t>
  </si>
  <si>
    <t>Employee and Travel Companion Worksheet</t>
  </si>
  <si>
    <t>Airfare</t>
  </si>
  <si>
    <t>Housing, meals, and transportation</t>
  </si>
  <si>
    <t>Program director</t>
  </si>
  <si>
    <t>Yes</t>
  </si>
  <si>
    <t>JMU instructor</t>
  </si>
  <si>
    <t>Non-teaching program assistant</t>
  </si>
  <si>
    <t>No</t>
  </si>
  <si>
    <t>Per chart</t>
  </si>
  <si>
    <t>Graduate teaching assistant</t>
  </si>
  <si>
    <t>ALLOWABLE PROGRAM EXPENSES</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</si>
  <si>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</si>
  <si>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</si>
  <si>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</si>
  <si>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</si>
  <si>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</si>
  <si>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</si>
  <si>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</si>
  <si>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</si>
  <si>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</si>
  <si>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</si>
  <si>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</si>
  <si>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</si>
  <si>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</si>
  <si>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</si>
  <si>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</si>
  <si>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</si>
  <si>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</si>
  <si>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</si>
  <si>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</si>
  <si>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</si>
  <si>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</si>
  <si>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</si>
  <si>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</si>
  <si>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</si>
  <si>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</si>
  <si>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</si>
  <si>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</si>
  <si>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</si>
  <si>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</si>
  <si>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</si>
  <si>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</si>
  <si>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</si>
  <si>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</si>
  <si>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</si>
  <si>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</si>
  <si>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</si>
  <si>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</si>
  <si>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</si>
  <si>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</si>
  <si>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</si>
  <si>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</si>
  <si>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</si>
  <si>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</si>
  <si>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</si>
  <si>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</si>
  <si>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</si>
  <si>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</si>
  <si>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</si>
  <si>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</si>
  <si>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</si>
  <si>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</si>
  <si>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</si>
  <si>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</si>
  <si>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</si>
  <si>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</si>
  <si>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</si>
  <si>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</si>
  <si>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</si>
  <si>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</si>
  <si>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</si>
  <si>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</si>
  <si>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</si>
  <si>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</si>
  <si>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</si>
  <si>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</si>
  <si>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</si>
  <si>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</si>
  <si>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</si>
  <si>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</si>
  <si>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</si>
  <si>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</si>
  <si>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</si>
  <si>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</si>
  <si>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</si>
  <si>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t>Landscape view, scale 98%</t>
  </si>
  <si>
    <t>unless otherwise approved.</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</si>
  <si>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</si>
  <si>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</si>
  <si>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</si>
  <si>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</si>
  <si>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</si>
  <si>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t>auto-calculator for program fee</t>
  </si>
  <si>
    <t>program fee should be at least this amount to balance to zero</t>
  </si>
  <si>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</si>
  <si>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</si>
  <si>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</si>
  <si>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</si>
  <si>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</si>
  <si>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</si>
  <si>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4.75% of tuition and fee revenue</t>
  </si>
  <si>
    <t>FORMULA IN PLACE    =E20*0.0475</t>
  </si>
  <si>
    <t>Helpful for first-time directors!</t>
  </si>
  <si>
    <t>Student Assistant Compensation***</t>
  </si>
  <si>
    <t>$500 to $1,000</t>
  </si>
  <si>
    <t>$1,500 to $2,000</t>
  </si>
  <si>
    <t>***Student assistants should be paid based on the amount of work being performed for the program.</t>
  </si>
  <si>
    <t>revised 1/2014</t>
  </si>
  <si>
    <t>$500-$1,000</t>
  </si>
  <si>
    <t>$1,500-$2,000</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</si>
  <si>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</si>
  <si>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</si>
  <si>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</si>
  <si>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</si>
  <si>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</si>
  <si>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</si>
  <si>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</si>
  <si>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</si>
  <si>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</si>
  <si>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</si>
  <si>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</si>
  <si>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</si>
  <si>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</si>
  <si>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</si>
  <si>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</si>
  <si>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</si>
  <si>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</si>
  <si>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</si>
  <si>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</si>
  <si>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</si>
  <si>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 xml:space="preserve">Descriptive notes go in this column </t>
  </si>
  <si>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</si>
  <si>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</si>
  <si>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12-month? Yes or No</t>
  </si>
  <si>
    <t>Cell D17 is # of students from the budget worksheet</t>
  </si>
  <si>
    <t>OIP admin expenses</t>
  </si>
  <si>
    <t>Asst Compensation</t>
  </si>
  <si>
    <t xml:space="preserve">Gratuities </t>
  </si>
  <si>
    <t>Faculty salaries / academic fees</t>
  </si>
  <si>
    <t>faculty salary, JMU summer school rates, paid through JMU Payroll; enter on Budget Supplement B; FICA will be added.</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</si>
  <si>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</si>
  <si>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</si>
  <si>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</si>
  <si>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</si>
  <si>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</si>
  <si>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</si>
  <si>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</si>
  <si>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</si>
  <si>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</si>
  <si>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</si>
  <si>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</si>
  <si>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Student assistant (program participant)</t>
  </si>
  <si>
    <t>Compensation</t>
  </si>
  <si>
    <t>JMU summer school salary per credit hour, or less*</t>
  </si>
  <si>
    <t>** program participants covered as part of the group</t>
  </si>
  <si>
    <t>No**</t>
  </si>
  <si>
    <t>Daily/weekly meal cost per student (stipends or prepaid)</t>
  </si>
  <si>
    <t>Director's meals--estimate per diem/report actual with receipts</t>
  </si>
  <si>
    <t>U.S. budgets with U.S. $ currency.</t>
  </si>
  <si>
    <t>Salaries for program directors may be charged up to the standard summer school rates per course, set by Academic Affairs in March.</t>
  </si>
  <si>
    <t>Do not type notes in this column O</t>
  </si>
  <si>
    <t>JMU Bookstore Items, tokens of appreciation</t>
  </si>
  <si>
    <t>Insurance from cell V26; first-aid kit; transport for medical care</t>
  </si>
  <si>
    <r>
      <t xml:space="preserve">date that students are required to </t>
    </r>
    <r>
      <rPr>
        <u/>
        <sz val="9"/>
        <color theme="6" tint="-0.499984740745262"/>
        <rFont val="Arial Narrow"/>
        <family val="2"/>
      </rPr>
      <t>arrive</t>
    </r>
  </si>
  <si>
    <t>Director, Program Operations, CGE</t>
  </si>
  <si>
    <t>Executive Director, CGE</t>
  </si>
  <si>
    <r>
      <t>For directors' coverage, enter the estimated # of days outside the program dates in</t>
    </r>
    <r>
      <rPr>
        <b/>
        <sz val="12"/>
        <color indexed="8"/>
        <rFont val="Arial Narrow"/>
        <family val="2"/>
      </rPr>
      <t xml:space="preserve"> cell T10, </t>
    </r>
    <r>
      <rPr>
        <sz val="12"/>
        <color indexed="8"/>
        <rFont val="Arial Narrow"/>
        <family val="2"/>
      </rPr>
      <t>up to 8.</t>
    </r>
  </si>
  <si>
    <t>Classroom/instructional equipment purchases or rentals (blue tab)</t>
  </si>
  <si>
    <t>maximum covered by program = 8</t>
  </si>
  <si>
    <t>housing costs for JMU Program Directors, Instructors, or Academic Leaders (see definitions on Employee Worksheet)</t>
  </si>
  <si>
    <t>salaries paid to program assistants; enter on Employee Worksheet tab; FICA is calculated on budget worksheet</t>
  </si>
  <si>
    <t>salary per Compensation Reference tab plus FICA</t>
  </si>
  <si>
    <r>
      <t xml:space="preserve">Complete </t>
    </r>
    <r>
      <rPr>
        <b/>
        <sz val="11"/>
        <color rgb="FF00B050"/>
        <rFont val="Arial"/>
        <family val="2"/>
      </rPr>
      <t>Employee Worksheet</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</si>
  <si>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r>
      <t xml:space="preserve">Salary amounts are determined by the CGE.  See </t>
    </r>
    <r>
      <rPr>
        <b/>
        <sz val="11"/>
        <color rgb="FFFF0000"/>
        <rFont val="Arial"/>
        <family val="2"/>
      </rPr>
      <t xml:space="preserve">Compensation Reference </t>
    </r>
    <r>
      <rPr>
        <b/>
        <sz val="11"/>
        <color theme="1"/>
        <rFont val="Arial"/>
        <family val="2"/>
      </rPr>
      <t>t</t>
    </r>
    <r>
      <rPr>
        <sz val="11"/>
        <color theme="1"/>
        <rFont val="Arial"/>
        <family val="2"/>
      </rPr>
      <t xml:space="preserve">ab </t>
    </r>
    <r>
      <rPr>
        <b/>
        <sz val="11"/>
        <color theme="1"/>
        <rFont val="Arial"/>
        <family val="2"/>
      </rPr>
      <t>for pay scale.</t>
    </r>
  </si>
  <si>
    <t xml:space="preserve">4.75% of revenue for CGE admin costs </t>
  </si>
  <si>
    <t>** List details on Equipment and Gratuities worksheet</t>
  </si>
  <si>
    <t>Executive Director, Center for Global Engagement</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</si>
  <si>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CGE.  </t>
  </si>
  <si>
    <t>Propriety and quantity of items has been discussed with CGE</t>
  </si>
  <si>
    <t>CGE &amp; IA ONLY</t>
  </si>
  <si>
    <t>Total compensation for non-teaching assistants from Employee Worksheet (green tab)</t>
  </si>
  <si>
    <t>Total from Employee Worksheet (green tab)</t>
  </si>
  <si>
    <t>CGE administrative expenses</t>
  </si>
  <si>
    <t>5-day grace period to be confirmed by CGE</t>
  </si>
  <si>
    <t>Purchases of office supplies (not student course materials)</t>
  </si>
  <si>
    <t>2.5% of prepaid, point-of-sale, and ATM withdrawal expenses using VISA card (excludes stateside check/charge payments, salary, travel billed to CGE)</t>
  </si>
  <si>
    <t>SEK</t>
  </si>
  <si>
    <t>DKK</t>
  </si>
  <si>
    <t>CAD</t>
  </si>
  <si>
    <t>BAM</t>
  </si>
  <si>
    <t>HRK</t>
  </si>
  <si>
    <t>PAB</t>
  </si>
  <si>
    <t>COP</t>
  </si>
  <si>
    <t>RUB</t>
  </si>
  <si>
    <t>ZAR</t>
  </si>
  <si>
    <t>CHF</t>
  </si>
  <si>
    <t>TZS</t>
  </si>
  <si>
    <t>JPY</t>
  </si>
  <si>
    <t>CNY</t>
  </si>
  <si>
    <t>AUD</t>
  </si>
  <si>
    <t>KRW</t>
  </si>
  <si>
    <t>SGD</t>
  </si>
  <si>
    <t>INR</t>
  </si>
  <si>
    <t>GHS</t>
  </si>
  <si>
    <t>DOP</t>
  </si>
  <si>
    <t>PLN</t>
  </si>
  <si>
    <t>CRC</t>
  </si>
  <si>
    <t>XCD</t>
  </si>
  <si>
    <t>BND</t>
  </si>
  <si>
    <t>multiply or divide</t>
  </si>
  <si>
    <t>multiply</t>
  </si>
  <si>
    <t>divide</t>
  </si>
  <si>
    <t>USD</t>
  </si>
  <si>
    <t>ARS</t>
  </si>
  <si>
    <t>Australian Dollar</t>
  </si>
  <si>
    <t>Argentine Peso</t>
  </si>
  <si>
    <t>Bosnia Mark</t>
  </si>
  <si>
    <t>Brunei Dollar</t>
  </si>
  <si>
    <t>Canadian Dollar</t>
  </si>
  <si>
    <t>Swiss Franc</t>
  </si>
  <si>
    <t>Chinese Yuan</t>
  </si>
  <si>
    <t>Costa Rica Colon</t>
  </si>
  <si>
    <t>Colombia Peso</t>
  </si>
  <si>
    <t>Denmark Krone</t>
  </si>
  <si>
    <t>Dominican Republic Peso</t>
  </si>
  <si>
    <t>Ghana New Cedi</t>
  </si>
  <si>
    <t>Croatia Kuna</t>
  </si>
  <si>
    <t>Indian Rupee</t>
  </si>
  <si>
    <t>Japanese Yen</t>
  </si>
  <si>
    <t>S. Korean Won</t>
  </si>
  <si>
    <t>Panama Balboa</t>
  </si>
  <si>
    <t>Poland Zloty</t>
  </si>
  <si>
    <t>Russia Ruble</t>
  </si>
  <si>
    <t>Sweden Krona</t>
  </si>
  <si>
    <t>Singapore Dollar</t>
  </si>
  <si>
    <t>Tanzanian Shilling</t>
  </si>
  <si>
    <t>US Dollar</t>
  </si>
  <si>
    <t>East Caribbean Dollar</t>
  </si>
  <si>
    <t>S. African Rand</t>
  </si>
  <si>
    <t>JMU SHORT-TERM PROGRAM</t>
  </si>
  <si>
    <r>
      <t>Category 3)  Non-teaching Support Person or Student Assistant</t>
    </r>
    <r>
      <rPr>
        <sz val="12"/>
        <color indexed="8"/>
        <rFont val="Arial Narrow"/>
        <family val="2"/>
      </rPr>
      <t xml:space="preserve"> - someone who would perform the recordkeeping function or assist with students.  This may include a spouse, student, as well as anyone designated for this role.  Salary amounts are determined by the CGE based on the number of students and length of program.  </t>
    </r>
    <r>
      <rPr>
        <i/>
        <sz val="12"/>
        <color indexed="8"/>
        <rFont val="Arial Narrow"/>
        <family val="2"/>
      </rPr>
      <t>See chart on green tab "asst. compensation"</t>
    </r>
  </si>
  <si>
    <t>GBP</t>
  </si>
  <si>
    <t>EUR</t>
  </si>
  <si>
    <t>British Pound</t>
  </si>
  <si>
    <t>Euro</t>
  </si>
  <si>
    <t>Currency Key for drop-down menu</t>
  </si>
  <si>
    <t>Abbreviation</t>
  </si>
  <si>
    <t>Currency</t>
  </si>
  <si>
    <t>other</t>
  </si>
  <si>
    <t xml:space="preserve">This document includes projected costs for program expenses stateside and abroad, including student and faculty expenses, equipment, gratuities, and personnel. </t>
  </si>
  <si>
    <t>2020 BUDGET PROJECTION</t>
  </si>
  <si>
    <t>COLLEGE AND RANK AS OF 10/1/19</t>
  </si>
  <si>
    <t>BUDGET PROJECTION/SUMMER 2020</t>
  </si>
  <si>
    <t>Tuition and fees for Summer 2020 will be available in January; this projection is based on the previous year's rates.</t>
  </si>
  <si>
    <t>Final projection should be submitted to the CGE for approval in March 2020.</t>
  </si>
  <si>
    <t>CGE sets the program fee (in cell B17) and requests the University Business Office to add charges to students' accounts after April 1, 2020.</t>
  </si>
  <si>
    <r>
      <t xml:space="preserve">Program Director enters info into </t>
    </r>
    <r>
      <rPr>
        <b/>
        <sz val="11"/>
        <rFont val="Arial"/>
        <family val="2"/>
      </rPr>
      <t xml:space="preserve">shaded </t>
    </r>
    <r>
      <rPr>
        <b/>
        <sz val="11"/>
        <color theme="3" tint="0.39994506668294322"/>
        <rFont val="Arial"/>
        <family val="2"/>
      </rPr>
      <t>BLUE</t>
    </r>
    <r>
      <rPr>
        <b/>
        <sz val="11"/>
        <color rgb="FFCCFFFF"/>
        <rFont val="Arial"/>
        <family val="2"/>
      </rPr>
      <t xml:space="preserve"> </t>
    </r>
    <r>
      <rPr>
        <sz val="11"/>
        <rFont val="Arial"/>
        <family val="2"/>
      </rPr>
      <t>cells only.  CGE and IA staff will verify extended totals.</t>
    </r>
  </si>
  <si>
    <t>Currency #1</t>
  </si>
  <si>
    <t>Equipment and JMU Bookstore Items</t>
  </si>
  <si>
    <r>
      <t xml:space="preserve">Enter proposed equipment purchases on </t>
    </r>
    <r>
      <rPr>
        <b/>
        <sz val="11"/>
        <color rgb="FF0070C0"/>
        <rFont val="Arial"/>
        <family val="2"/>
      </rPr>
      <t xml:space="preserve">Equipment and Gratuities </t>
    </r>
    <r>
      <rPr>
        <b/>
        <sz val="11"/>
        <color theme="1"/>
        <rFont val="Arial"/>
        <family val="2"/>
      </rPr>
      <t>worksheet</t>
    </r>
    <r>
      <rPr>
        <sz val="11"/>
        <color indexed="8"/>
        <rFont val="Arial"/>
        <family val="2"/>
      </rPr>
      <t xml:space="preserve">; total will populate to </t>
    </r>
    <r>
      <rPr>
        <b/>
        <sz val="11"/>
        <color indexed="8"/>
        <rFont val="Arial"/>
        <family val="2"/>
      </rPr>
      <t>cell L13.</t>
    </r>
  </si>
  <si>
    <t>Currency #2</t>
  </si>
  <si>
    <r>
      <rPr>
        <b/>
        <sz val="14"/>
        <color theme="3" tint="0.79998168889431442"/>
        <rFont val="Arial Narrow"/>
        <family val="2"/>
      </rPr>
      <t xml:space="preserve">~~ </t>
    </r>
    <r>
      <rPr>
        <b/>
        <sz val="14"/>
        <color indexed="9"/>
        <rFont val="Arial Narrow"/>
        <family val="2"/>
      </rPr>
      <t xml:space="preserve">this row will not print </t>
    </r>
    <r>
      <rPr>
        <b/>
        <sz val="14"/>
        <color theme="3" tint="0.79998168889431442"/>
        <rFont val="Arial Narrow"/>
        <family val="2"/>
      </rPr>
      <t>~~ PLEASE DO NOT CHANGE PAGE SIZE ~~ PLEASE DO NOT ADD LINES OR COLUMNS ~~ PLEASE TYPE ONLY IN CELLS SHADED IN</t>
    </r>
    <r>
      <rPr>
        <b/>
        <sz val="14"/>
        <color indexed="13"/>
        <rFont val="Arial Narrow"/>
        <family val="2"/>
      </rPr>
      <t xml:space="preserve"> </t>
    </r>
    <r>
      <rPr>
        <b/>
        <sz val="14"/>
        <color theme="4" tint="0.59999389629810485"/>
        <rFont val="Arial Narrow"/>
        <family val="2"/>
      </rPr>
      <t>LIGHT BLUE</t>
    </r>
    <r>
      <rPr>
        <b/>
        <sz val="14"/>
        <color rgb="FFFFFF00"/>
        <rFont val="Arial Narrow"/>
        <family val="2"/>
      </rPr>
      <t xml:space="preserv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PLEASE DO NOT CHANGE PAGE SIZE ~~ PLEASE DO NOT ADD LINES OR COLUMNS ~~ PLEASE TYPE ONLY IN CELLS SHADED IN LIGHT BLUE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xml:space="preserve">~~ </t>
    </r>
  </si>
  <si>
    <t>Formulas for columns I, J, and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</si>
</sst>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 numFmtId="168" formatCode="#,##0.000"/>
  </numFmts>
  <fonts count="91" x14ac:knownFonts="1">
    <font>
      <sz val="10"/>
      <name val="Arial"/>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10"/>
      <color indexed="81"/>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i/>
      <sz val="12"/>
      <color indexed="8"/>
      <name val="Arial Narrow"/>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0"/>
      <color indexed="81"/>
      <name val="Tahoma"/>
      <family val="2"/>
    </font>
    <font>
      <i/>
      <sz val="10"/>
      <color indexed="81"/>
      <name val="Tahoma"/>
      <family val="2"/>
    </font>
    <font>
      <b/>
      <sz val="12"/>
      <color indexed="81"/>
      <name val="Tahoma"/>
      <family val="2"/>
    </font>
    <font>
      <b/>
      <sz val="9"/>
      <color theme="7"/>
      <name val="Arial"/>
      <family val="2"/>
    </font>
    <font>
      <b/>
      <sz val="10"/>
      <color rgb="FFFF0000"/>
      <name val="Arial Narrow"/>
      <family val="2"/>
    </font>
    <font>
      <b/>
      <sz val="11"/>
      <color rgb="FFCCFFFF"/>
      <name val="Arial"/>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sz val="22"/>
      <color indexed="81"/>
      <name val="Tahoma"/>
      <family val="2"/>
    </font>
    <font>
      <b/>
      <sz val="20"/>
      <color indexed="81"/>
      <name val="Tahoma"/>
      <family val="2"/>
    </font>
    <font>
      <b/>
      <i/>
      <sz val="12"/>
      <color indexed="81"/>
      <name val="Tahoma"/>
      <family val="2"/>
    </font>
    <font>
      <b/>
      <i/>
      <sz val="20"/>
      <color indexed="81"/>
      <name val="Tahoma"/>
      <family val="2"/>
    </font>
    <font>
      <b/>
      <sz val="14"/>
      <color indexed="81"/>
      <name val="Tahoma"/>
      <family val="2"/>
    </font>
    <font>
      <u/>
      <sz val="9"/>
      <color theme="6" tint="-0.499984740745262"/>
      <name val="Arial Narrow"/>
      <family val="2"/>
    </font>
    <font>
      <sz val="11"/>
      <color theme="1"/>
      <name val="Arial"/>
      <family val="2"/>
    </font>
    <font>
      <u/>
      <sz val="10"/>
      <color theme="10"/>
      <name val="Arial"/>
      <family val="2"/>
    </font>
    <font>
      <b/>
      <u/>
      <sz val="10"/>
      <color rgb="FF7030A0"/>
      <name val="Arial"/>
      <family val="2"/>
    </font>
    <font>
      <b/>
      <sz val="14"/>
      <color theme="4" tint="0.79998168889431442"/>
      <name val="Arial Narrow"/>
      <family val="2"/>
    </font>
    <font>
      <b/>
      <sz val="14"/>
      <color theme="3" tint="0.79998168889431442"/>
      <name val="Arial Narrow"/>
      <family val="2"/>
    </font>
    <font>
      <b/>
      <sz val="14"/>
      <color rgb="FFFFFF00"/>
      <name val="Arial Narrow"/>
      <family val="2"/>
    </font>
    <font>
      <b/>
      <i/>
      <sz val="11"/>
      <color rgb="FFBC0CA3"/>
      <name val="Arial"/>
      <family val="2"/>
    </font>
    <font>
      <b/>
      <i/>
      <sz val="9"/>
      <name val="Arial"/>
      <family val="2"/>
    </font>
    <font>
      <sz val="8"/>
      <name val="Calibri"/>
      <family val="2"/>
      <scheme val="minor"/>
    </font>
    <font>
      <b/>
      <sz val="9"/>
      <color rgb="FFFF0000"/>
      <name val="Arial Narrow"/>
      <family val="2"/>
    </font>
    <font>
      <b/>
      <i/>
      <sz val="12"/>
      <color rgb="FFC00000"/>
      <name val="Arial Narrow"/>
      <family val="2"/>
    </font>
    <font>
      <b/>
      <sz val="11"/>
      <color theme="3" tint="0.39994506668294322"/>
      <name val="Arial"/>
      <family val="2"/>
    </font>
    <font>
      <sz val="22"/>
      <color indexed="81"/>
      <name val="Tahoma"/>
      <family val="2"/>
    </font>
    <font>
      <i/>
      <sz val="22"/>
      <color indexed="81"/>
      <name val="Tahoma"/>
      <family val="2"/>
    </font>
    <font>
      <i/>
      <sz val="10"/>
      <name val="Arial"/>
      <family val="2"/>
    </font>
    <font>
      <i/>
      <sz val="9"/>
      <name val="Calibri"/>
      <family val="2"/>
    </font>
    <font>
      <b/>
      <sz val="12"/>
      <color rgb="FFBC0CA3"/>
      <name val="Calibri"/>
      <family val="2"/>
      <scheme val="minor"/>
    </font>
    <font>
      <b/>
      <sz val="14"/>
      <color theme="4" tint="0.59999389629810485"/>
      <name val="Arial Narrow"/>
      <family val="2"/>
    </font>
    <font>
      <sz val="12"/>
      <color indexed="81"/>
      <name val="Tahoma"/>
      <family val="2"/>
    </font>
  </fonts>
  <fills count="2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CC66"/>
        <bgColor indexed="64"/>
      </patternFill>
    </fill>
    <fill>
      <patternFill patternType="solid">
        <fgColor theme="7" tint="-0.249977111117893"/>
        <bgColor indexed="64"/>
      </patternFill>
    </fill>
    <fill>
      <patternFill patternType="solid">
        <fgColor rgb="FF7030A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249977111117893"/>
        <bgColor indexed="64"/>
      </patternFill>
    </fill>
  </fills>
  <borders count="3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4" fillId="0" borderId="0"/>
    <xf numFmtId="0" fontId="73" fillId="0" borderId="0" applyNumberFormat="0" applyFill="0" applyBorder="0" applyAlignment="0" applyProtection="0"/>
    <xf numFmtId="0" fontId="1" fillId="0" borderId="0"/>
  </cellStyleXfs>
  <cellXfs count="360">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9" fillId="0" borderId="0" xfId="0" applyFont="1" applyBorder="1"/>
    <xf numFmtId="0" fontId="13"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1" xfId="0" applyFont="1" applyBorder="1"/>
    <xf numFmtId="0" fontId="10" fillId="0" borderId="0" xfId="0" applyFont="1" applyAlignment="1">
      <alignment horizontal="right"/>
    </xf>
    <xf numFmtId="0" fontId="15" fillId="0" borderId="0" xfId="0" applyFont="1"/>
    <xf numFmtId="5" fontId="11" fillId="0" borderId="0" xfId="0" applyNumberFormat="1" applyFont="1" applyAlignment="1">
      <alignment horizontal="left"/>
    </xf>
    <xf numFmtId="164" fontId="11" fillId="0" borderId="0" xfId="1" applyNumberFormat="1" applyFont="1" applyBorder="1"/>
    <xf numFmtId="5" fontId="11" fillId="0" borderId="0" xfId="0" applyNumberFormat="1" applyFont="1" applyBorder="1"/>
    <xf numFmtId="165" fontId="9" fillId="2" borderId="10" xfId="2" applyNumberFormat="1" applyFont="1" applyFill="1" applyBorder="1"/>
    <xf numFmtId="0" fontId="9" fillId="0" borderId="0" xfId="0" applyFont="1" applyFill="1" applyBorder="1"/>
    <xf numFmtId="0" fontId="9" fillId="0" borderId="0" xfId="0" applyFont="1" applyFill="1"/>
    <xf numFmtId="165" fontId="11" fillId="0" borderId="0" xfId="0" applyNumberFormat="1" applyFont="1"/>
    <xf numFmtId="0" fontId="10" fillId="0" borderId="0" xfId="0" applyFont="1" applyAlignment="1">
      <alignment horizontal="center"/>
    </xf>
    <xf numFmtId="42" fontId="12" fillId="2" borderId="11" xfId="2" applyNumberFormat="1" applyFont="1" applyFill="1" applyBorder="1"/>
    <xf numFmtId="0" fontId="12" fillId="0" borderId="0" xfId="0" applyFont="1" applyBorder="1"/>
    <xf numFmtId="5" fontId="11" fillId="0" borderId="0" xfId="0" applyNumberFormat="1" applyFont="1" applyBorder="1" applyAlignment="1">
      <alignment horizontal="left"/>
    </xf>
    <xf numFmtId="164" fontId="11" fillId="0" borderId="0" xfId="1" applyNumberFormat="1" applyFont="1"/>
    <xf numFmtId="5" fontId="11" fillId="0" borderId="0" xfId="0" applyNumberFormat="1" applyFont="1"/>
    <xf numFmtId="0" fontId="19" fillId="0" borderId="0" xfId="0" applyFont="1"/>
    <xf numFmtId="0" fontId="17" fillId="0" borderId="0" xfId="0" applyFont="1"/>
    <xf numFmtId="0" fontId="9" fillId="0" borderId="0" xfId="0" applyFont="1" applyAlignment="1">
      <alignment horizontal="center" wrapText="1"/>
    </xf>
    <xf numFmtId="0" fontId="10" fillId="0" borderId="0" xfId="0" applyFont="1" applyAlignment="1">
      <alignment horizontal="left" wrapText="1"/>
    </xf>
    <xf numFmtId="3" fontId="11" fillId="2" borderId="12" xfId="1" applyNumberFormat="1" applyFont="1" applyFill="1" applyBorder="1"/>
    <xf numFmtId="166" fontId="11" fillId="0" borderId="0" xfId="1" applyNumberFormat="1" applyFont="1" applyFill="1" applyBorder="1"/>
    <xf numFmtId="166" fontId="16" fillId="0" borderId="0" xfId="1" applyNumberFormat="1" applyFont="1" applyFill="1" applyBorder="1"/>
    <xf numFmtId="42" fontId="11" fillId="2" borderId="13" xfId="2" applyNumberFormat="1" applyFont="1" applyFill="1" applyBorder="1"/>
    <xf numFmtId="42" fontId="11" fillId="0" borderId="0" xfId="2" applyNumberFormat="1" applyFont="1" applyFill="1" applyBorder="1"/>
    <xf numFmtId="42" fontId="11" fillId="2" borderId="12" xfId="2" applyNumberFormat="1" applyFont="1" applyFill="1" applyBorder="1"/>
    <xf numFmtId="42" fontId="11" fillId="0" borderId="0" xfId="0" applyNumberFormat="1" applyFont="1" applyBorder="1"/>
    <xf numFmtId="42" fontId="11" fillId="0" borderId="0" xfId="2" applyNumberFormat="1" applyFont="1" applyBorder="1"/>
    <xf numFmtId="42" fontId="11" fillId="2" borderId="14" xfId="2" applyNumberFormat="1" applyFont="1" applyFill="1" applyBorder="1"/>
    <xf numFmtId="42" fontId="11" fillId="0" borderId="0" xfId="0" applyNumberFormat="1" applyFont="1" applyFill="1" applyBorder="1"/>
    <xf numFmtId="42" fontId="11" fillId="2" borderId="10" xfId="2" applyNumberFormat="1" applyFont="1" applyFill="1" applyBorder="1"/>
    <xf numFmtId="42" fontId="11" fillId="2" borderId="11" xfId="2" applyNumberFormat="1" applyFont="1" applyFill="1" applyBorder="1"/>
    <xf numFmtId="0" fontId="18" fillId="0" borderId="0" xfId="0" applyFont="1" applyAlignment="1">
      <alignment horizontal="left"/>
    </xf>
    <xf numFmtId="166" fontId="11" fillId="0" borderId="16" xfId="1" applyNumberFormat="1" applyFont="1" applyFill="1" applyBorder="1"/>
    <xf numFmtId="42" fontId="11" fillId="0" borderId="16" xfId="2" applyNumberFormat="1" applyFont="1" applyFill="1" applyBorder="1"/>
    <xf numFmtId="0" fontId="20" fillId="0" borderId="0" xfId="0" applyFont="1"/>
    <xf numFmtId="0" fontId="21" fillId="0" borderId="0" xfId="0" applyFont="1"/>
    <xf numFmtId="0" fontId="23" fillId="0" borderId="0" xfId="0" applyFont="1"/>
    <xf numFmtId="0" fontId="10" fillId="0" borderId="0" xfId="0" applyFont="1" applyAlignment="1">
      <alignment horizontal="left" indent="2"/>
    </xf>
    <xf numFmtId="0" fontId="16" fillId="0" borderId="0" xfId="0" applyFont="1"/>
    <xf numFmtId="0" fontId="27" fillId="0" borderId="0" xfId="0" applyFont="1"/>
    <xf numFmtId="0" fontId="21" fillId="0" borderId="0" xfId="0" applyFont="1" applyFill="1"/>
    <xf numFmtId="0" fontId="15" fillId="0" borderId="0" xfId="0" applyFont="1" applyFill="1"/>
    <xf numFmtId="0" fontId="23" fillId="0" borderId="0" xfId="0" applyFont="1" applyFill="1"/>
    <xf numFmtId="44" fontId="11" fillId="0" borderId="0" xfId="1" applyNumberFormat="1" applyFont="1"/>
    <xf numFmtId="0" fontId="29" fillId="0" borderId="0" xfId="0" applyFont="1"/>
    <xf numFmtId="0" fontId="10" fillId="0" borderId="0" xfId="0" applyFont="1" applyAlignment="1">
      <alignment horizontal="left"/>
    </xf>
    <xf numFmtId="5" fontId="30" fillId="0" borderId="0" xfId="0" applyNumberFormat="1" applyFont="1" applyAlignment="1">
      <alignment horizontal="left" wrapText="1"/>
    </xf>
    <xf numFmtId="0" fontId="10"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xf>
    <xf numFmtId="165" fontId="9" fillId="0" borderId="0" xfId="2" applyNumberFormat="1" applyFont="1" applyFill="1" applyBorder="1"/>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center" wrapText="1"/>
    </xf>
    <xf numFmtId="0" fontId="0" fillId="0" borderId="1" xfId="0" applyBorder="1"/>
    <xf numFmtId="0" fontId="9" fillId="0" borderId="0" xfId="0" applyFont="1" applyAlignment="1">
      <alignment horizontal="right"/>
    </xf>
    <xf numFmtId="0" fontId="10" fillId="0" borderId="1" xfId="0" applyFont="1" applyBorder="1" applyAlignment="1">
      <alignment horizontal="center" vertical="center" wrapText="1"/>
    </xf>
    <xf numFmtId="0" fontId="34" fillId="0" borderId="0" xfId="0" applyFont="1"/>
    <xf numFmtId="0" fontId="35" fillId="0" borderId="0" xfId="0" applyFont="1"/>
    <xf numFmtId="0" fontId="37" fillId="0" borderId="0" xfId="0" applyFont="1"/>
    <xf numFmtId="0" fontId="15" fillId="8" borderId="21" xfId="0" applyFont="1" applyFill="1" applyBorder="1"/>
    <xf numFmtId="0" fontId="38" fillId="0" borderId="0" xfId="0" applyFont="1" applyAlignment="1">
      <alignment horizontal="center"/>
    </xf>
    <xf numFmtId="164" fontId="16" fillId="0" borderId="8" xfId="1" applyNumberFormat="1" applyFont="1" applyBorder="1" applyAlignment="1">
      <alignment horizontal="center"/>
    </xf>
    <xf numFmtId="0" fontId="15" fillId="0" borderId="5" xfId="0" applyFont="1" applyBorder="1"/>
    <xf numFmtId="0" fontId="15" fillId="0" borderId="20" xfId="0" applyFont="1" applyBorder="1"/>
    <xf numFmtId="0" fontId="15" fillId="0" borderId="3" xfId="0" applyFont="1" applyBorder="1"/>
    <xf numFmtId="0" fontId="15" fillId="0" borderId="0" xfId="0" applyFont="1" applyBorder="1"/>
    <xf numFmtId="0" fontId="15" fillId="0" borderId="21" xfId="0" applyFont="1" applyBorder="1"/>
    <xf numFmtId="0" fontId="15" fillId="8" borderId="16" xfId="0" applyFont="1" applyFill="1" applyBorder="1"/>
    <xf numFmtId="6" fontId="15" fillId="0" borderId="0" xfId="0" applyNumberFormat="1" applyFont="1" applyBorder="1" applyAlignment="1">
      <alignment horizontal="center"/>
    </xf>
    <xf numFmtId="165" fontId="9" fillId="0" borderId="10" xfId="2" applyNumberFormat="1" applyFont="1" applyBorder="1" applyAlignment="1">
      <alignment horizontal="center"/>
    </xf>
    <xf numFmtId="164" fontId="16" fillId="0" borderId="3" xfId="1" applyNumberFormat="1" applyFont="1" applyBorder="1" applyAlignment="1">
      <alignment horizontal="center"/>
    </xf>
    <xf numFmtId="5" fontId="16" fillId="0" borderId="4" xfId="0" applyNumberFormat="1" applyFont="1" applyBorder="1" applyAlignment="1">
      <alignment horizontal="center"/>
    </xf>
    <xf numFmtId="5" fontId="16" fillId="0" borderId="5" xfId="0" applyNumberFormat="1" applyFont="1" applyBorder="1" applyAlignment="1">
      <alignment horizontal="center"/>
    </xf>
    <xf numFmtId="5" fontId="16" fillId="0" borderId="6" xfId="0" applyNumberFormat="1" applyFont="1" applyBorder="1" applyAlignment="1">
      <alignment horizontal="center"/>
    </xf>
    <xf numFmtId="5" fontId="16" fillId="0" borderId="7" xfId="0" applyNumberFormat="1" applyFont="1" applyBorder="1" applyAlignment="1">
      <alignment horizontal="center"/>
    </xf>
    <xf numFmtId="5" fontId="16" fillId="0" borderId="2" xfId="0" applyNumberFormat="1" applyFont="1" applyBorder="1" applyAlignment="1">
      <alignment horizontal="center"/>
    </xf>
    <xf numFmtId="5" fontId="19" fillId="0" borderId="8" xfId="0" applyNumberFormat="1" applyFont="1" applyBorder="1" applyAlignment="1">
      <alignment horizontal="center"/>
    </xf>
    <xf numFmtId="5" fontId="16" fillId="0" borderId="9" xfId="0" applyNumberFormat="1" applyFont="1" applyBorder="1" applyAlignment="1">
      <alignment horizontal="center"/>
    </xf>
    <xf numFmtId="0" fontId="14" fillId="8" borderId="21" xfId="0" applyFont="1" applyFill="1" applyBorder="1"/>
    <xf numFmtId="0" fontId="15" fillId="8" borderId="15" xfId="0" applyFont="1" applyFill="1" applyBorder="1"/>
    <xf numFmtId="0" fontId="15" fillId="8" borderId="10" xfId="0" applyFont="1" applyFill="1" applyBorder="1" applyAlignment="1">
      <alignment horizontal="center"/>
    </xf>
    <xf numFmtId="1" fontId="41" fillId="8" borderId="21" xfId="0" applyNumberFormat="1" applyFont="1" applyFill="1" applyBorder="1" applyAlignment="1">
      <alignment horizontal="center"/>
    </xf>
    <xf numFmtId="0" fontId="15" fillId="8" borderId="10" xfId="0" applyFont="1" applyFill="1" applyBorder="1"/>
    <xf numFmtId="0" fontId="14" fillId="0" borderId="5" xfId="0" applyFont="1" applyBorder="1"/>
    <xf numFmtId="0" fontId="15" fillId="0" borderId="0" xfId="0" applyFont="1" applyBorder="1" applyAlignment="1">
      <alignment horizontal="right"/>
    </xf>
    <xf numFmtId="0" fontId="15" fillId="0" borderId="0" xfId="0" applyFont="1" applyBorder="1" applyAlignment="1">
      <alignment horizontal="center"/>
    </xf>
    <xf numFmtId="2" fontId="28" fillId="0" borderId="0" xfId="0" applyNumberFormat="1" applyFont="1"/>
    <xf numFmtId="2" fontId="1" fillId="0" borderId="0" xfId="0" applyNumberFormat="1" applyFont="1"/>
    <xf numFmtId="1" fontId="1" fillId="0" borderId="0" xfId="0" applyNumberFormat="1" applyFont="1"/>
    <xf numFmtId="0" fontId="15" fillId="0" borderId="20" xfId="0" applyFont="1" applyBorder="1" applyAlignment="1">
      <alignment horizontal="center"/>
    </xf>
    <xf numFmtId="0" fontId="15" fillId="0" borderId="17" xfId="0" applyFont="1" applyBorder="1" applyAlignment="1">
      <alignment horizontal="center"/>
    </xf>
    <xf numFmtId="0" fontId="14" fillId="0" borderId="0" xfId="0" applyFont="1"/>
    <xf numFmtId="42" fontId="11" fillId="2" borderId="24" xfId="2" applyNumberFormat="1" applyFont="1" applyFill="1" applyBorder="1"/>
    <xf numFmtId="0" fontId="11" fillId="0" borderId="0" xfId="0" applyFont="1" applyFill="1"/>
    <xf numFmtId="0" fontId="29" fillId="8" borderId="16" xfId="0" applyFont="1" applyFill="1" applyBorder="1"/>
    <xf numFmtId="0" fontId="29" fillId="8" borderId="20" xfId="0" applyFont="1" applyFill="1" applyBorder="1"/>
    <xf numFmtId="165" fontId="9" fillId="9" borderId="10" xfId="2" applyNumberFormat="1" applyFont="1" applyFill="1" applyBorder="1" applyAlignment="1">
      <alignment horizontal="center"/>
    </xf>
    <xf numFmtId="0" fontId="52" fillId="0" borderId="0" xfId="0" applyFont="1"/>
    <xf numFmtId="0" fontId="21" fillId="0" borderId="0" xfId="0" applyFont="1" applyFill="1" applyBorder="1"/>
    <xf numFmtId="165" fontId="9" fillId="2" borderId="15" xfId="2" applyNumberFormat="1" applyFont="1" applyFill="1" applyBorder="1"/>
    <xf numFmtId="0" fontId="9" fillId="2" borderId="11" xfId="0" applyFont="1" applyFill="1" applyBorder="1" applyAlignment="1">
      <alignment horizontal="center"/>
    </xf>
    <xf numFmtId="165" fontId="9" fillId="0" borderId="6" xfId="2" applyNumberFormat="1" applyFont="1" applyBorder="1" applyAlignment="1">
      <alignment horizontal="center"/>
    </xf>
    <xf numFmtId="0" fontId="27" fillId="0" borderId="0" xfId="0" applyFont="1" applyAlignment="1">
      <alignment horizontal="center"/>
    </xf>
    <xf numFmtId="0" fontId="17" fillId="0" borderId="10" xfId="0" applyFont="1" applyBorder="1" applyAlignment="1">
      <alignment vertical="center" wrapText="1"/>
    </xf>
    <xf numFmtId="0" fontId="36" fillId="0" borderId="0" xfId="0" applyFont="1"/>
    <xf numFmtId="0" fontId="19" fillId="6" borderId="3" xfId="0" applyFont="1" applyFill="1" applyBorder="1" applyAlignment="1">
      <alignment vertical="center"/>
    </xf>
    <xf numFmtId="0" fontId="40" fillId="6" borderId="0" xfId="0" applyFont="1" applyFill="1" applyBorder="1" applyAlignment="1">
      <alignment horizontal="center"/>
    </xf>
    <xf numFmtId="0" fontId="40" fillId="6" borderId="0" xfId="0" applyFont="1" applyFill="1" applyBorder="1" applyAlignment="1">
      <alignment horizontal="center" vertical="center"/>
    </xf>
    <xf numFmtId="0" fontId="17" fillId="0" borderId="21" xfId="0" applyFont="1" applyBorder="1" applyAlignment="1">
      <alignment vertical="center" wrapText="1"/>
    </xf>
    <xf numFmtId="0" fontId="17" fillId="9" borderId="0" xfId="0" applyFont="1" applyFill="1" applyBorder="1" applyAlignment="1">
      <alignment vertical="center" wrapText="1"/>
    </xf>
    <xf numFmtId="0" fontId="17" fillId="9" borderId="23" xfId="0" applyFont="1" applyFill="1" applyBorder="1" applyAlignment="1">
      <alignment vertical="center" wrapText="1"/>
    </xf>
    <xf numFmtId="0" fontId="17" fillId="7" borderId="10" xfId="0" applyFont="1" applyFill="1" applyBorder="1" applyAlignment="1">
      <alignment vertical="center" wrapText="1"/>
    </xf>
    <xf numFmtId="0" fontId="40" fillId="6" borderId="0" xfId="0" applyFont="1" applyFill="1"/>
    <xf numFmtId="0" fontId="40" fillId="6" borderId="4" xfId="0" applyFont="1" applyFill="1" applyBorder="1" applyAlignment="1">
      <alignment vertical="center"/>
    </xf>
    <xf numFmtId="0" fontId="40" fillId="9" borderId="0" xfId="0" applyFont="1" applyFill="1"/>
    <xf numFmtId="0" fontId="40" fillId="9" borderId="23" xfId="0" applyFont="1" applyFill="1" applyBorder="1"/>
    <xf numFmtId="0" fontId="17" fillId="9" borderId="1" xfId="0" applyFont="1" applyFill="1" applyBorder="1" applyAlignment="1">
      <alignment vertical="center" wrapText="1"/>
    </xf>
    <xf numFmtId="0" fontId="17" fillId="9" borderId="18" xfId="0" applyFont="1" applyFill="1" applyBorder="1" applyAlignment="1">
      <alignment vertical="center" wrapText="1"/>
    </xf>
    <xf numFmtId="0" fontId="36" fillId="0" borderId="0" xfId="0" applyFont="1" applyAlignment="1">
      <alignment vertical="center"/>
    </xf>
    <xf numFmtId="0" fontId="17" fillId="0" borderId="0" xfId="0" applyFont="1" applyAlignment="1">
      <alignment vertical="center" wrapText="1"/>
    </xf>
    <xf numFmtId="5" fontId="60" fillId="0" borderId="0" xfId="0" applyNumberFormat="1" applyFont="1" applyBorder="1" applyAlignment="1">
      <alignment horizontal="center"/>
    </xf>
    <xf numFmtId="0" fontId="19" fillId="0" borderId="1" xfId="0" applyFont="1" applyBorder="1" applyAlignment="1">
      <alignment horizontal="center" vertical="center" wrapText="1"/>
    </xf>
    <xf numFmtId="0" fontId="1" fillId="0" borderId="0" xfId="0" applyFont="1"/>
    <xf numFmtId="0" fontId="40" fillId="10" borderId="1" xfId="0" applyFont="1" applyFill="1" applyBorder="1" applyAlignment="1">
      <alignment horizontal="center"/>
    </xf>
    <xf numFmtId="0" fontId="40" fillId="11" borderId="18" xfId="0" applyFont="1" applyFill="1" applyBorder="1" applyAlignment="1">
      <alignment horizontal="center"/>
    </xf>
    <xf numFmtId="0" fontId="19" fillId="0" borderId="10" xfId="0" applyFont="1" applyBorder="1" applyAlignment="1">
      <alignment vertical="center" wrapText="1"/>
    </xf>
    <xf numFmtId="0" fontId="62" fillId="0" borderId="0" xfId="0" applyFont="1" applyFill="1"/>
    <xf numFmtId="165" fontId="11" fillId="2" borderId="12" xfId="2" applyNumberFormat="1" applyFont="1" applyFill="1" applyBorder="1"/>
    <xf numFmtId="3" fontId="11" fillId="2" borderId="14" xfId="1" applyNumberFormat="1" applyFont="1" applyFill="1" applyBorder="1"/>
    <xf numFmtId="0" fontId="31" fillId="16" borderId="0" xfId="0" applyFont="1" applyFill="1" applyAlignment="1">
      <alignment vertical="center"/>
    </xf>
    <xf numFmtId="0" fontId="12" fillId="16" borderId="0" xfId="0" applyFont="1" applyFill="1" applyAlignment="1">
      <alignment vertical="center"/>
    </xf>
    <xf numFmtId="164" fontId="12" fillId="16" borderId="0" xfId="1" applyNumberFormat="1" applyFont="1" applyFill="1" applyAlignment="1">
      <alignment vertical="center"/>
    </xf>
    <xf numFmtId="5" fontId="12" fillId="16" borderId="0" xfId="0" applyNumberFormat="1" applyFont="1" applyFill="1" applyAlignment="1">
      <alignment vertical="center"/>
    </xf>
    <xf numFmtId="0" fontId="33" fillId="16" borderId="0" xfId="0" applyFont="1" applyFill="1" applyAlignment="1">
      <alignment vertical="center"/>
    </xf>
    <xf numFmtId="0" fontId="32" fillId="16" borderId="0" xfId="0" applyFont="1" applyFill="1"/>
    <xf numFmtId="0" fontId="9" fillId="16" borderId="0" xfId="0" applyFont="1" applyFill="1"/>
    <xf numFmtId="0" fontId="11" fillId="16" borderId="0" xfId="0" applyFont="1" applyFill="1"/>
    <xf numFmtId="164" fontId="11" fillId="16" borderId="0" xfId="1" applyNumberFormat="1" applyFont="1" applyFill="1"/>
    <xf numFmtId="5" fontId="11" fillId="16" borderId="0" xfId="0" applyNumberFormat="1" applyFont="1" applyFill="1"/>
    <xf numFmtId="5" fontId="11" fillId="16" borderId="0" xfId="0" applyNumberFormat="1" applyFont="1" applyFill="1" applyAlignment="1">
      <alignment horizontal="left"/>
    </xf>
    <xf numFmtId="0" fontId="21" fillId="16" borderId="0" xfId="0" applyFont="1" applyFill="1"/>
    <xf numFmtId="0" fontId="15" fillId="16" borderId="0" xfId="0" applyFont="1" applyFill="1"/>
    <xf numFmtId="0" fontId="51" fillId="17" borderId="0" xfId="0" applyFont="1" applyFill="1"/>
    <xf numFmtId="0" fontId="10" fillId="18" borderId="0" xfId="0" applyFont="1" applyFill="1" applyBorder="1" applyAlignment="1">
      <alignment horizontal="left"/>
    </xf>
    <xf numFmtId="0" fontId="64" fillId="17" borderId="0" xfId="0" applyFont="1" applyFill="1" applyBorder="1" applyAlignment="1">
      <alignment horizontal="left"/>
    </xf>
    <xf numFmtId="167" fontId="15" fillId="0" borderId="0" xfId="0" applyNumberFormat="1" applyFont="1" applyAlignment="1">
      <alignment horizontal="center"/>
    </xf>
    <xf numFmtId="42" fontId="11" fillId="0" borderId="0" xfId="0" applyNumberFormat="1" applyFont="1" applyAlignment="1">
      <alignment horizontal="left"/>
    </xf>
    <xf numFmtId="0" fontId="9" fillId="0" borderId="26" xfId="0" applyFont="1" applyBorder="1"/>
    <xf numFmtId="0" fontId="10" fillId="0" borderId="0" xfId="0" applyFont="1" applyAlignment="1">
      <alignment horizontal="center"/>
    </xf>
    <xf numFmtId="0" fontId="25" fillId="0" borderId="0" xfId="0" applyFont="1" applyAlignment="1">
      <alignment horizontal="left" vertical="center" wrapText="1"/>
    </xf>
    <xf numFmtId="0" fontId="74" fillId="0" borderId="25" xfId="4" applyFont="1" applyBorder="1" applyAlignment="1">
      <alignment horizontal="center"/>
    </xf>
    <xf numFmtId="0" fontId="24" fillId="13" borderId="0" xfId="0" applyFont="1" applyFill="1" applyBorder="1"/>
    <xf numFmtId="0" fontId="16" fillId="13" borderId="0" xfId="0" applyFont="1" applyFill="1" applyBorder="1"/>
    <xf numFmtId="0" fontId="21" fillId="13" borderId="0" xfId="0" applyFont="1" applyFill="1"/>
    <xf numFmtId="0" fontId="9" fillId="7" borderId="0" xfId="0" applyFont="1" applyFill="1" applyBorder="1" applyAlignment="1">
      <alignment horizontal="center"/>
    </xf>
    <xf numFmtId="1" fontId="9" fillId="7" borderId="0" xfId="0" applyNumberFormat="1" applyFont="1" applyFill="1" applyBorder="1" applyAlignment="1">
      <alignment horizontal="center"/>
    </xf>
    <xf numFmtId="0" fontId="64" fillId="19" borderId="0" xfId="0" applyFont="1" applyFill="1" applyBorder="1" applyAlignment="1">
      <alignment horizontal="left"/>
    </xf>
    <xf numFmtId="42" fontId="11" fillId="7" borderId="11" xfId="0" applyNumberFormat="1" applyFont="1" applyFill="1" applyBorder="1"/>
    <xf numFmtId="42" fontId="11" fillId="7" borderId="11" xfId="2" applyNumberFormat="1" applyFont="1" applyFill="1" applyBorder="1"/>
    <xf numFmtId="42" fontId="12" fillId="7" borderId="11" xfId="0" applyNumberFormat="1" applyFont="1" applyFill="1" applyBorder="1"/>
    <xf numFmtId="3" fontId="11" fillId="7" borderId="12" xfId="1" applyNumberFormat="1" applyFont="1" applyFill="1" applyBorder="1"/>
    <xf numFmtId="0" fontId="79" fillId="0" borderId="0" xfId="0" applyFont="1" applyBorder="1"/>
    <xf numFmtId="0" fontId="80" fillId="0" borderId="1" xfId="0" applyFont="1" applyBorder="1" applyAlignment="1">
      <alignment vertical="center"/>
    </xf>
    <xf numFmtId="0" fontId="80" fillId="0" borderId="1" xfId="0" applyFont="1" applyBorder="1"/>
    <xf numFmtId="0" fontId="80" fillId="0" borderId="2" xfId="0" applyFont="1" applyBorder="1" applyAlignment="1">
      <alignment vertical="center"/>
    </xf>
    <xf numFmtId="0" fontId="80" fillId="0" borderId="2" xfId="0" applyFont="1" applyBorder="1"/>
    <xf numFmtId="0" fontId="80" fillId="0" borderId="10" xfId="0" applyFont="1" applyBorder="1" applyAlignment="1">
      <alignment vertical="center"/>
    </xf>
    <xf numFmtId="0" fontId="80" fillId="0" borderId="10" xfId="0" applyFont="1" applyBorder="1"/>
    <xf numFmtId="0" fontId="80" fillId="0" borderId="2" xfId="0" applyFont="1" applyBorder="1" applyAlignment="1">
      <alignment horizontal="left" indent="2"/>
    </xf>
    <xf numFmtId="0" fontId="80" fillId="0" borderId="10" xfId="0" applyFont="1" applyBorder="1" applyAlignment="1">
      <alignment horizontal="left" indent="2"/>
    </xf>
    <xf numFmtId="15" fontId="15" fillId="7" borderId="10" xfId="0" applyNumberFormat="1" applyFont="1" applyFill="1" applyBorder="1" applyAlignment="1">
      <alignment horizontal="center"/>
    </xf>
    <xf numFmtId="0" fontId="48" fillId="7" borderId="10" xfId="0" applyFont="1" applyFill="1" applyBorder="1" applyAlignment="1">
      <alignment horizontal="center"/>
    </xf>
    <xf numFmtId="165" fontId="15" fillId="8" borderId="10" xfId="2" applyNumberFormat="1" applyFont="1" applyFill="1" applyBorder="1" applyAlignment="1">
      <alignment horizontal="center"/>
    </xf>
    <xf numFmtId="165" fontId="9" fillId="7" borderId="11" xfId="2" applyNumberFormat="1" applyFont="1" applyFill="1" applyBorder="1" applyAlignment="1">
      <alignment horizontal="center"/>
    </xf>
    <xf numFmtId="165" fontId="15" fillId="0" borderId="23" xfId="2" applyNumberFormat="1" applyFont="1" applyBorder="1"/>
    <xf numFmtId="5" fontId="81" fillId="0" borderId="0" xfId="0" applyNumberFormat="1" applyFont="1" applyBorder="1" applyAlignment="1">
      <alignment horizontal="center"/>
    </xf>
    <xf numFmtId="0" fontId="82" fillId="13" borderId="0" xfId="0" applyFont="1" applyFill="1"/>
    <xf numFmtId="0" fontId="78" fillId="13" borderId="1" xfId="0" applyFont="1" applyFill="1" applyBorder="1"/>
    <xf numFmtId="0" fontId="63" fillId="0" borderId="0" xfId="0" applyFont="1" applyAlignment="1">
      <alignment horizontal="center"/>
    </xf>
    <xf numFmtId="15" fontId="9" fillId="20" borderId="16" xfId="0" applyNumberFormat="1" applyFont="1" applyFill="1" applyBorder="1" applyAlignment="1">
      <alignment horizontal="center"/>
    </xf>
    <xf numFmtId="168" fontId="16" fillId="20" borderId="27" xfId="1" applyNumberFormat="1" applyFont="1" applyFill="1" applyBorder="1" applyAlignment="1">
      <alignment horizontal="center"/>
    </xf>
    <xf numFmtId="165" fontId="9" fillId="20" borderId="11" xfId="2" applyNumberFormat="1" applyFont="1" applyFill="1" applyBorder="1" applyAlignment="1">
      <alignment horizontal="center"/>
    </xf>
    <xf numFmtId="3" fontId="11" fillId="20" borderId="10" xfId="1" applyNumberFormat="1" applyFont="1" applyFill="1" applyBorder="1" applyAlignment="1">
      <alignment horizontal="center"/>
    </xf>
    <xf numFmtId="3" fontId="11" fillId="20" borderId="6" xfId="1" applyNumberFormat="1" applyFont="1" applyFill="1" applyBorder="1" applyAlignment="1">
      <alignment horizontal="center"/>
    </xf>
    <xf numFmtId="3" fontId="11" fillId="20" borderId="10" xfId="1" applyNumberFormat="1" applyFont="1" applyFill="1" applyBorder="1"/>
    <xf numFmtId="42" fontId="12" fillId="20" borderId="11" xfId="0" applyNumberFormat="1" applyFont="1" applyFill="1" applyBorder="1"/>
    <xf numFmtId="0" fontId="1" fillId="20" borderId="16" xfId="0" applyFont="1" applyFill="1" applyBorder="1"/>
    <xf numFmtId="42" fontId="11" fillId="20" borderId="10" xfId="2" applyNumberFormat="1" applyFont="1" applyFill="1" applyBorder="1"/>
    <xf numFmtId="42" fontId="11" fillId="20" borderId="6" xfId="2" applyNumberFormat="1" applyFont="1" applyFill="1" applyBorder="1"/>
    <xf numFmtId="42" fontId="11" fillId="20" borderId="2" xfId="2" applyNumberFormat="1" applyFont="1" applyFill="1" applyBorder="1"/>
    <xf numFmtId="42" fontId="11" fillId="20" borderId="19" xfId="2" applyNumberFormat="1" applyFont="1" applyFill="1" applyBorder="1"/>
    <xf numFmtId="164" fontId="11" fillId="20" borderId="2" xfId="1" applyNumberFormat="1" applyFont="1" applyFill="1" applyBorder="1"/>
    <xf numFmtId="164" fontId="11" fillId="20" borderId="2" xfId="1" applyNumberFormat="1" applyFont="1" applyFill="1" applyBorder="1" applyAlignment="1">
      <alignment horizontal="center"/>
    </xf>
    <xf numFmtId="0" fontId="11" fillId="20" borderId="2" xfId="0" applyFont="1" applyFill="1" applyBorder="1"/>
    <xf numFmtId="165" fontId="1" fillId="20" borderId="2" xfId="2" applyNumberFormat="1" applyFont="1" applyFill="1" applyBorder="1"/>
    <xf numFmtId="165" fontId="11" fillId="20" borderId="2" xfId="2" applyNumberFormat="1" applyFont="1" applyFill="1" applyBorder="1"/>
    <xf numFmtId="164" fontId="11" fillId="20" borderId="10" xfId="1" applyNumberFormat="1" applyFont="1" applyFill="1" applyBorder="1"/>
    <xf numFmtId="164" fontId="11" fillId="20" borderId="10" xfId="1" applyNumberFormat="1" applyFont="1" applyFill="1" applyBorder="1" applyAlignment="1">
      <alignment horizontal="center"/>
    </xf>
    <xf numFmtId="0" fontId="11" fillId="20" borderId="10" xfId="0" applyFont="1" applyFill="1" applyBorder="1"/>
    <xf numFmtId="165" fontId="1" fillId="20" borderId="10" xfId="2" applyNumberFormat="1" applyFont="1" applyFill="1" applyBorder="1"/>
    <xf numFmtId="3" fontId="48" fillId="20" borderId="11" xfId="1" applyNumberFormat="1" applyFont="1" applyFill="1" applyBorder="1" applyAlignment="1">
      <alignment horizontal="center"/>
    </xf>
    <xf numFmtId="44" fontId="11" fillId="20" borderId="10" xfId="2" applyFont="1" applyFill="1" applyBorder="1"/>
    <xf numFmtId="44" fontId="11" fillId="20" borderId="6" xfId="2" applyFont="1" applyFill="1" applyBorder="1"/>
    <xf numFmtId="1" fontId="21" fillId="5" borderId="10" xfId="0" applyNumberFormat="1" applyFont="1" applyFill="1" applyBorder="1" applyAlignment="1">
      <alignment horizontal="center" vertical="center"/>
    </xf>
    <xf numFmtId="1" fontId="48" fillId="5" borderId="10" xfId="0" applyNumberFormat="1" applyFont="1" applyFill="1" applyBorder="1" applyAlignment="1">
      <alignment horizontal="center"/>
    </xf>
    <xf numFmtId="1" fontId="48" fillId="5" borderId="2" xfId="0" applyNumberFormat="1" applyFont="1" applyFill="1" applyBorder="1" applyAlignment="1">
      <alignment horizontal="center"/>
    </xf>
    <xf numFmtId="0" fontId="10" fillId="15" borderId="0" xfId="0" applyFont="1" applyFill="1" applyBorder="1" applyAlignment="1">
      <alignment horizontal="center"/>
    </xf>
    <xf numFmtId="7" fontId="18" fillId="15" borderId="0" xfId="0" applyNumberFormat="1" applyFont="1" applyFill="1" applyBorder="1" applyAlignment="1">
      <alignment horizontal="center"/>
    </xf>
    <xf numFmtId="0" fontId="15" fillId="15" borderId="0" xfId="0" applyFont="1" applyFill="1" applyBorder="1" applyAlignment="1">
      <alignment horizontal="right"/>
    </xf>
    <xf numFmtId="0" fontId="11" fillId="15" borderId="10" xfId="0" applyFont="1" applyFill="1" applyBorder="1" applyAlignment="1">
      <alignment horizontal="center"/>
    </xf>
    <xf numFmtId="0" fontId="53" fillId="21" borderId="0" xfId="0" applyFont="1" applyFill="1"/>
    <xf numFmtId="0" fontId="9" fillId="21" borderId="0" xfId="0" applyFont="1" applyFill="1"/>
    <xf numFmtId="0" fontId="11" fillId="21" borderId="0" xfId="0" applyFont="1" applyFill="1"/>
    <xf numFmtId="0" fontId="54" fillId="21" borderId="0" xfId="0" applyFont="1" applyFill="1"/>
    <xf numFmtId="5" fontId="11" fillId="21" borderId="0" xfId="0" applyNumberFormat="1" applyFont="1" applyFill="1"/>
    <xf numFmtId="0" fontId="21" fillId="21" borderId="0" xfId="0" applyFont="1" applyFill="1"/>
    <xf numFmtId="0" fontId="42" fillId="21" borderId="0" xfId="0" applyFont="1" applyFill="1" applyAlignment="1">
      <alignment horizontal="right"/>
    </xf>
    <xf numFmtId="164" fontId="11" fillId="21" borderId="0" xfId="1" applyNumberFormat="1" applyFont="1" applyFill="1"/>
    <xf numFmtId="165" fontId="42" fillId="21" borderId="11" xfId="2" applyNumberFormat="1" applyFont="1" applyFill="1" applyBorder="1" applyAlignment="1">
      <alignment horizontal="center"/>
    </xf>
    <xf numFmtId="44" fontId="9" fillId="21" borderId="0" xfId="0" applyNumberFormat="1" applyFont="1" applyFill="1"/>
    <xf numFmtId="0" fontId="22" fillId="21" borderId="0" xfId="0" applyFont="1" applyFill="1"/>
    <xf numFmtId="0" fontId="46" fillId="21" borderId="0" xfId="0" applyFont="1" applyFill="1"/>
    <xf numFmtId="0" fontId="48" fillId="21" borderId="0" xfId="0" applyFont="1" applyFill="1"/>
    <xf numFmtId="42" fontId="11" fillId="22" borderId="10" xfId="2" applyNumberFormat="1" applyFont="1" applyFill="1" applyBorder="1"/>
    <xf numFmtId="42" fontId="11" fillId="22" borderId="11" xfId="2" applyNumberFormat="1" applyFont="1" applyFill="1" applyBorder="1"/>
    <xf numFmtId="49" fontId="36" fillId="0" borderId="0" xfId="5" applyNumberFormat="1" applyFont="1"/>
    <xf numFmtId="49" fontId="36" fillId="0" borderId="22" xfId="5" applyNumberFormat="1" applyFont="1" applyBorder="1" applyAlignment="1"/>
    <xf numFmtId="49" fontId="36" fillId="0" borderId="18" xfId="5" applyNumberFormat="1" applyFont="1" applyBorder="1" applyAlignment="1">
      <alignment vertical="center"/>
    </xf>
    <xf numFmtId="49" fontId="36" fillId="0" borderId="15" xfId="5" applyNumberFormat="1" applyFont="1" applyBorder="1" applyAlignment="1">
      <alignment vertical="center"/>
    </xf>
    <xf numFmtId="49" fontId="36" fillId="4" borderId="10" xfId="5" applyNumberFormat="1" applyFont="1" applyFill="1" applyBorder="1" applyAlignment="1">
      <alignment horizontal="center" vertical="center"/>
    </xf>
    <xf numFmtId="49" fontId="36" fillId="0" borderId="10" xfId="5" applyNumberFormat="1" applyFont="1" applyBorder="1" applyAlignment="1">
      <alignment vertical="center"/>
    </xf>
    <xf numFmtId="166" fontId="36" fillId="5" borderId="10" xfId="5" applyNumberFormat="1" applyFont="1" applyFill="1" applyBorder="1" applyAlignment="1">
      <alignment horizontal="center" vertical="center"/>
    </xf>
    <xf numFmtId="0" fontId="40" fillId="12" borderId="10" xfId="5" applyFont="1" applyFill="1" applyBorder="1" applyAlignment="1">
      <alignment horizontal="center" vertical="center" wrapText="1"/>
    </xf>
    <xf numFmtId="0" fontId="40" fillId="5" borderId="10" xfId="5" applyFont="1" applyFill="1" applyBorder="1" applyAlignment="1">
      <alignment horizontal="center" vertical="center" wrapText="1"/>
    </xf>
    <xf numFmtId="166" fontId="36" fillId="13" borderId="10" xfId="5" applyNumberFormat="1" applyFont="1" applyFill="1" applyBorder="1" applyAlignment="1">
      <alignment horizontal="center" vertical="center"/>
    </xf>
    <xf numFmtId="0" fontId="40" fillId="13" borderId="10" xfId="5" applyFont="1" applyFill="1" applyBorder="1" applyAlignment="1">
      <alignment horizontal="center" vertical="center" wrapText="1"/>
    </xf>
    <xf numFmtId="6" fontId="40" fillId="5" borderId="10" xfId="5" applyNumberFormat="1" applyFont="1" applyFill="1" applyBorder="1" applyAlignment="1">
      <alignment horizontal="center" vertical="center" wrapText="1"/>
    </xf>
    <xf numFmtId="49" fontId="36" fillId="0" borderId="0" xfId="5" applyNumberFormat="1" applyFont="1" applyAlignment="1"/>
    <xf numFmtId="49" fontId="40" fillId="0" borderId="0" xfId="5" applyNumberFormat="1" applyFont="1" applyAlignment="1"/>
    <xf numFmtId="166" fontId="36" fillId="3" borderId="21" xfId="5" applyNumberFormat="1" applyFont="1" applyFill="1" applyBorder="1" applyAlignment="1">
      <alignment vertical="center"/>
    </xf>
    <xf numFmtId="166" fontId="36" fillId="0" borderId="0" xfId="5" applyNumberFormat="1" applyFont="1" applyFill="1" applyBorder="1" applyAlignment="1">
      <alignment horizontal="right" vertical="center"/>
    </xf>
    <xf numFmtId="166" fontId="40" fillId="0" borderId="0" xfId="5" applyNumberFormat="1" applyFont="1" applyFill="1" applyBorder="1" applyAlignment="1">
      <alignment horizontal="left" vertical="center"/>
    </xf>
    <xf numFmtId="166" fontId="40" fillId="0" borderId="0" xfId="5" applyNumberFormat="1" applyFont="1" applyFill="1" applyBorder="1" applyAlignment="1">
      <alignment horizontal="right" vertical="center"/>
    </xf>
    <xf numFmtId="49" fontId="40" fillId="0" borderId="0" xfId="5" applyNumberFormat="1" applyFont="1"/>
    <xf numFmtId="166" fontId="36" fillId="0" borderId="0" xfId="5" applyNumberFormat="1" applyFont="1" applyFill="1" applyBorder="1" applyAlignment="1">
      <alignment horizontal="left" vertical="center"/>
    </xf>
    <xf numFmtId="49" fontId="36" fillId="0" borderId="0" xfId="5" applyNumberFormat="1" applyFont="1" applyAlignment="1">
      <alignment horizontal="center" vertical="center"/>
    </xf>
    <xf numFmtId="0" fontId="62" fillId="0" borderId="0" xfId="5" applyFont="1" applyFill="1"/>
    <xf numFmtId="49" fontId="59" fillId="0" borderId="0" xfId="5" applyNumberFormat="1" applyFont="1"/>
    <xf numFmtId="0" fontId="28" fillId="0" borderId="0" xfId="5" applyFont="1" applyAlignment="1">
      <alignment horizontal="left"/>
    </xf>
    <xf numFmtId="49" fontId="1" fillId="0" borderId="0" xfId="5" applyNumberFormat="1" applyFont="1" applyAlignment="1">
      <alignment horizontal="left" vertical="center"/>
    </xf>
    <xf numFmtId="49" fontId="1" fillId="0" borderId="0" xfId="5" applyNumberFormat="1" applyFont="1" applyAlignment="1">
      <alignment horizontal="left"/>
    </xf>
    <xf numFmtId="49" fontId="1" fillId="0" borderId="0" xfId="5" applyNumberFormat="1" applyFont="1"/>
    <xf numFmtId="0" fontId="1" fillId="0" borderId="0" xfId="5" applyFont="1" applyAlignment="1">
      <alignment vertical="top" wrapText="1"/>
    </xf>
    <xf numFmtId="0" fontId="1" fillId="0" borderId="0" xfId="5" applyFont="1" applyAlignment="1">
      <alignment vertical="center" wrapText="1"/>
    </xf>
    <xf numFmtId="49" fontId="1" fillId="0" borderId="0" xfId="5" applyNumberFormat="1" applyFont="1" applyAlignment="1">
      <alignment horizontal="center" vertical="center"/>
    </xf>
    <xf numFmtId="0" fontId="1" fillId="0" borderId="0" xfId="5" applyFont="1" applyAlignment="1">
      <alignment horizontal="left" vertical="top" wrapText="1"/>
    </xf>
    <xf numFmtId="0" fontId="1" fillId="0" borderId="0" xfId="5" applyFont="1" applyAlignment="1">
      <alignment horizontal="left" vertical="center" wrapText="1"/>
    </xf>
    <xf numFmtId="0" fontId="87" fillId="0" borderId="0" xfId="0" applyFont="1" applyAlignment="1">
      <alignment vertical="center"/>
    </xf>
    <xf numFmtId="49" fontId="36" fillId="0" borderId="0" xfId="5" applyNumberFormat="1" applyFont="1" applyAlignment="1">
      <alignment vertical="center" wrapText="1"/>
    </xf>
    <xf numFmtId="49" fontId="36" fillId="0" borderId="0" xfId="5" applyNumberFormat="1" applyFont="1" applyAlignment="1">
      <alignment vertical="center"/>
    </xf>
    <xf numFmtId="49" fontId="36" fillId="0" borderId="0" xfId="5" applyNumberFormat="1" applyFont="1" applyAlignment="1">
      <alignment horizontal="right" vertical="center"/>
    </xf>
    <xf numFmtId="42" fontId="10" fillId="7" borderId="10" xfId="2" applyNumberFormat="1" applyFont="1" applyFill="1" applyBorder="1"/>
    <xf numFmtId="44" fontId="16" fillId="7" borderId="11" xfId="2" applyFont="1" applyFill="1" applyBorder="1"/>
    <xf numFmtId="5" fontId="88" fillId="0" borderId="0" xfId="0" applyNumberFormat="1" applyFont="1" applyBorder="1" applyAlignment="1">
      <alignment horizontal="center"/>
    </xf>
    <xf numFmtId="164" fontId="19" fillId="0" borderId="0" xfId="1" applyNumberFormat="1" applyFont="1" applyBorder="1" applyAlignment="1">
      <alignment horizontal="center"/>
    </xf>
    <xf numFmtId="164" fontId="19" fillId="0" borderId="1" xfId="1" applyNumberFormat="1"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168" fontId="16" fillId="20" borderId="19" xfId="1" applyNumberFormat="1" applyFont="1" applyFill="1" applyBorder="1" applyAlignment="1">
      <alignment horizontal="center"/>
    </xf>
    <xf numFmtId="165" fontId="11" fillId="2" borderId="10" xfId="2" applyNumberFormat="1" applyFont="1" applyFill="1" applyBorder="1"/>
    <xf numFmtId="42" fontId="11" fillId="7" borderId="12" xfId="2" applyNumberFormat="1" applyFont="1" applyFill="1" applyBorder="1"/>
    <xf numFmtId="0" fontId="14" fillId="12" borderId="1" xfId="0" applyFont="1" applyFill="1" applyBorder="1" applyAlignment="1">
      <alignment horizontal="right"/>
    </xf>
    <xf numFmtId="0" fontId="10" fillId="12" borderId="1" xfId="0" applyFont="1" applyFill="1" applyBorder="1" applyAlignment="1"/>
    <xf numFmtId="5" fontId="11" fillId="12" borderId="1" xfId="0" applyNumberFormat="1" applyFont="1" applyFill="1" applyBorder="1"/>
    <xf numFmtId="0" fontId="9" fillId="12" borderId="0" xfId="0" applyFont="1" applyFill="1"/>
    <xf numFmtId="0" fontId="14" fillId="12" borderId="1" xfId="0" applyFont="1" applyFill="1" applyBorder="1" applyAlignment="1">
      <alignment horizontal="left"/>
    </xf>
    <xf numFmtId="0" fontId="10" fillId="12" borderId="1" xfId="0" applyFont="1" applyFill="1" applyBorder="1" applyAlignment="1">
      <alignment horizontal="center"/>
    </xf>
    <xf numFmtId="0" fontId="10" fillId="12" borderId="16" xfId="0" applyFont="1" applyFill="1" applyBorder="1" applyAlignment="1">
      <alignment horizontal="left"/>
    </xf>
    <xf numFmtId="0" fontId="9" fillId="6" borderId="0" xfId="0" applyFont="1" applyFill="1"/>
    <xf numFmtId="0" fontId="10" fillId="0" borderId="0" xfId="0" applyFont="1" applyAlignment="1">
      <alignment horizontal="center"/>
    </xf>
    <xf numFmtId="0" fontId="9" fillId="20" borderId="1" xfId="0" applyFont="1" applyFill="1" applyBorder="1" applyAlignment="1">
      <alignment horizontal="center"/>
    </xf>
    <xf numFmtId="0" fontId="10" fillId="20" borderId="16" xfId="0" applyFont="1" applyFill="1" applyBorder="1" applyAlignment="1">
      <alignment horizontal="center"/>
    </xf>
    <xf numFmtId="15" fontId="9" fillId="20" borderId="16" xfId="0" applyNumberFormat="1" applyFont="1" applyFill="1" applyBorder="1" applyAlignment="1">
      <alignment horizont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9" fillId="15" borderId="0" xfId="0" applyFont="1" applyFill="1" applyBorder="1" applyAlignment="1">
      <alignment horizontal="left" vertical="center" wrapText="1"/>
    </xf>
    <xf numFmtId="165" fontId="15" fillId="8" borderId="6" xfId="2" applyNumberFormat="1" applyFont="1" applyFill="1" applyBorder="1" applyAlignment="1">
      <alignment horizontal="center" vertical="center" wrapText="1"/>
    </xf>
    <xf numFmtId="165" fontId="15" fillId="8" borderId="4" xfId="2" applyNumberFormat="1" applyFont="1" applyFill="1" applyBorder="1" applyAlignment="1">
      <alignment horizontal="center" vertical="center" wrapText="1"/>
    </xf>
    <xf numFmtId="165" fontId="15" fillId="8" borderId="2" xfId="2" applyNumberFormat="1" applyFont="1" applyFill="1" applyBorder="1" applyAlignment="1">
      <alignment horizontal="center" vertical="center" wrapText="1"/>
    </xf>
    <xf numFmtId="164" fontId="19" fillId="0" borderId="3" xfId="1" applyNumberFormat="1" applyFont="1" applyBorder="1" applyAlignment="1">
      <alignment horizontal="center"/>
    </xf>
    <xf numFmtId="164" fontId="19" fillId="0" borderId="23" xfId="1" applyNumberFormat="1" applyFont="1" applyBorder="1" applyAlignment="1">
      <alignment horizontal="center"/>
    </xf>
    <xf numFmtId="164" fontId="19" fillId="0" borderId="8" xfId="1" applyNumberFormat="1" applyFont="1" applyBorder="1" applyAlignment="1">
      <alignment horizontal="center"/>
    </xf>
    <xf numFmtId="164" fontId="19" fillId="0" borderId="18" xfId="1" applyNumberFormat="1" applyFont="1" applyBorder="1" applyAlignment="1">
      <alignment horizontal="center"/>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2" fontId="15" fillId="0" borderId="6" xfId="0" applyNumberFormat="1" applyFont="1" applyFill="1" applyBorder="1" applyAlignment="1">
      <alignment horizontal="left" vertical="center" wrapText="1"/>
    </xf>
    <xf numFmtId="2" fontId="15" fillId="0" borderId="4" xfId="0" applyNumberFormat="1" applyFont="1" applyFill="1" applyBorder="1" applyAlignment="1">
      <alignment horizontal="left" vertical="center" wrapText="1"/>
    </xf>
    <xf numFmtId="2" fontId="15" fillId="0" borderId="2" xfId="0" applyNumberFormat="1"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1" fontId="41" fillId="8" borderId="6" xfId="0" applyNumberFormat="1" applyFont="1" applyFill="1" applyBorder="1" applyAlignment="1">
      <alignment horizontal="center" vertical="center" wrapText="1"/>
    </xf>
    <xf numFmtId="1" fontId="41" fillId="8" borderId="4" xfId="0" applyNumberFormat="1" applyFont="1" applyFill="1" applyBorder="1" applyAlignment="1">
      <alignment horizontal="center" vertical="center" wrapText="1"/>
    </xf>
    <xf numFmtId="1" fontId="41" fillId="8" borderId="2" xfId="0" applyNumberFormat="1" applyFont="1" applyFill="1" applyBorder="1" applyAlignment="1">
      <alignment horizontal="center" vertical="center" wrapText="1"/>
    </xf>
    <xf numFmtId="0" fontId="16" fillId="13" borderId="0" xfId="0" applyFont="1" applyFill="1" applyBorder="1" applyAlignment="1">
      <alignment horizontal="left" vertical="center" wrapText="1"/>
    </xf>
    <xf numFmtId="0" fontId="9" fillId="20" borderId="21" xfId="0" applyFont="1" applyFill="1" applyBorder="1" applyAlignment="1">
      <alignment horizontal="center"/>
    </xf>
    <xf numFmtId="0" fontId="9" fillId="20" borderId="16" xfId="0" applyFont="1" applyFill="1" applyBorder="1" applyAlignment="1">
      <alignment horizontal="center"/>
    </xf>
    <xf numFmtId="0" fontId="9" fillId="20" borderId="15" xfId="0" applyFont="1" applyFill="1" applyBorder="1" applyAlignment="1">
      <alignment horizontal="center"/>
    </xf>
    <xf numFmtId="0" fontId="25" fillId="0" borderId="0" xfId="0" applyFont="1" applyAlignment="1">
      <alignment horizontal="left" vertical="center" wrapText="1"/>
    </xf>
    <xf numFmtId="0" fontId="10" fillId="0" borderId="0" xfId="0" applyFont="1" applyFill="1" applyBorder="1" applyAlignment="1">
      <alignment horizontal="left" vertical="center" wrapText="1"/>
    </xf>
    <xf numFmtId="0" fontId="11" fillId="20" borderId="21" xfId="0" applyFont="1" applyFill="1" applyBorder="1" applyAlignment="1">
      <alignment horizontal="left"/>
    </xf>
    <xf numFmtId="0" fontId="11" fillId="20" borderId="16" xfId="0" applyFont="1" applyFill="1" applyBorder="1" applyAlignment="1">
      <alignment horizontal="left"/>
    </xf>
    <xf numFmtId="0" fontId="11" fillId="20" borderId="15" xfId="0" applyFont="1" applyFill="1" applyBorder="1" applyAlignment="1">
      <alignment horizontal="left"/>
    </xf>
    <xf numFmtId="164" fontId="11" fillId="20" borderId="21" xfId="1" applyNumberFormat="1" applyFont="1" applyFill="1" applyBorder="1" applyAlignment="1">
      <alignment horizontal="center"/>
    </xf>
    <xf numFmtId="164" fontId="11" fillId="20" borderId="15" xfId="1" applyNumberFormat="1" applyFont="1" applyFill="1" applyBorder="1" applyAlignment="1">
      <alignment horizontal="center"/>
    </xf>
    <xf numFmtId="0" fontId="10" fillId="0" borderId="1" xfId="0" applyFont="1" applyBorder="1" applyAlignment="1">
      <alignment horizontal="center" vertical="center"/>
    </xf>
    <xf numFmtId="0" fontId="26" fillId="0" borderId="0" xfId="0" applyFont="1" applyAlignment="1">
      <alignment horizontal="left" wrapText="1"/>
    </xf>
    <xf numFmtId="164" fontId="11" fillId="20" borderId="5" xfId="1" applyNumberFormat="1" applyFont="1" applyFill="1" applyBorder="1" applyAlignment="1">
      <alignment horizontal="center"/>
    </xf>
    <xf numFmtId="164" fontId="11" fillId="20" borderId="20" xfId="1" applyNumberFormat="1" applyFont="1" applyFill="1" applyBorder="1" applyAlignment="1">
      <alignment horizontal="center"/>
    </xf>
    <xf numFmtId="164" fontId="11" fillId="20" borderId="17" xfId="1" applyNumberFormat="1" applyFont="1" applyFill="1" applyBorder="1" applyAlignment="1">
      <alignment horizontal="center"/>
    </xf>
    <xf numFmtId="164" fontId="11" fillId="20" borderId="3" xfId="1" applyNumberFormat="1" applyFont="1" applyFill="1" applyBorder="1" applyAlignment="1">
      <alignment horizontal="center"/>
    </xf>
    <xf numFmtId="164" fontId="11" fillId="20" borderId="0" xfId="1" applyNumberFormat="1" applyFont="1" applyFill="1" applyBorder="1" applyAlignment="1">
      <alignment horizontal="center"/>
    </xf>
    <xf numFmtId="164" fontId="11" fillId="20" borderId="23" xfId="1" applyNumberFormat="1" applyFont="1" applyFill="1" applyBorder="1" applyAlignment="1">
      <alignment horizontal="center"/>
    </xf>
    <xf numFmtId="164" fontId="11" fillId="20" borderId="8" xfId="1" applyNumberFormat="1" applyFont="1" applyFill="1" applyBorder="1" applyAlignment="1">
      <alignment horizontal="center"/>
    </xf>
    <xf numFmtId="164" fontId="11" fillId="20" borderId="1" xfId="1" applyNumberFormat="1" applyFont="1" applyFill="1" applyBorder="1" applyAlignment="1">
      <alignment horizontal="center"/>
    </xf>
    <xf numFmtId="164" fontId="11" fillId="20" borderId="18" xfId="1" applyNumberFormat="1" applyFont="1" applyFill="1" applyBorder="1" applyAlignment="1">
      <alignment horizontal="center"/>
    </xf>
    <xf numFmtId="0" fontId="19" fillId="0" borderId="20" xfId="0" applyFont="1" applyBorder="1" applyAlignment="1">
      <alignment horizontal="center" vertical="center" wrapText="1"/>
    </xf>
    <xf numFmtId="0" fontId="40" fillId="6" borderId="6" xfId="5" applyFont="1" applyFill="1" applyBorder="1" applyAlignment="1">
      <alignment horizontal="center" vertical="center" wrapText="1"/>
    </xf>
    <xf numFmtId="0" fontId="40" fillId="6" borderId="2" xfId="5" applyFont="1" applyFill="1" applyBorder="1" applyAlignment="1">
      <alignment horizontal="center" vertical="center" wrapText="1"/>
    </xf>
    <xf numFmtId="0" fontId="40" fillId="6" borderId="5" xfId="5" applyFont="1" applyFill="1" applyBorder="1" applyAlignment="1">
      <alignment horizontal="center" vertical="center" wrapText="1"/>
    </xf>
    <xf numFmtId="0" fontId="40" fillId="6" borderId="17" xfId="5" applyFont="1" applyFill="1" applyBorder="1" applyAlignment="1">
      <alignment horizontal="center" vertical="center" wrapText="1"/>
    </xf>
    <xf numFmtId="0" fontId="40" fillId="6" borderId="8" xfId="5" applyFont="1" applyFill="1" applyBorder="1" applyAlignment="1">
      <alignment horizontal="center" vertical="center" wrapText="1"/>
    </xf>
    <xf numFmtId="0" fontId="40" fillId="6" borderId="18" xfId="5" applyFont="1" applyFill="1" applyBorder="1" applyAlignment="1">
      <alignment horizontal="center" vertical="center" wrapText="1"/>
    </xf>
    <xf numFmtId="49" fontId="39" fillId="0" borderId="0" xfId="5" applyNumberFormat="1" applyFont="1" applyBorder="1" applyAlignment="1">
      <alignment horizontal="center"/>
    </xf>
    <xf numFmtId="49" fontId="36" fillId="0" borderId="0" xfId="5" applyNumberFormat="1" applyFont="1" applyFill="1" applyBorder="1" applyAlignment="1">
      <alignment horizontal="center" vertical="center"/>
    </xf>
    <xf numFmtId="49" fontId="40" fillId="12" borderId="10" xfId="5" applyNumberFormat="1" applyFont="1" applyFill="1" applyBorder="1" applyAlignment="1">
      <alignment horizontal="center" vertical="center"/>
    </xf>
    <xf numFmtId="0" fontId="40" fillId="0" borderId="23" xfId="5" applyFont="1" applyFill="1" applyBorder="1" applyAlignment="1">
      <alignment horizontal="center" vertical="center" wrapText="1"/>
    </xf>
    <xf numFmtId="0" fontId="40" fillId="0" borderId="18" xfId="5" applyFont="1" applyFill="1" applyBorder="1" applyAlignment="1">
      <alignment horizontal="center" vertical="center" wrapText="1"/>
    </xf>
    <xf numFmtId="0" fontId="86" fillId="0" borderId="0" xfId="5" applyFont="1" applyAlignment="1">
      <alignment horizontal="left" vertical="top" wrapText="1"/>
    </xf>
    <xf numFmtId="0" fontId="40" fillId="12" borderId="10" xfId="5" applyNumberFormat="1" applyFont="1" applyFill="1" applyBorder="1" applyAlignment="1">
      <alignment horizontal="center" vertical="center" textRotation="180"/>
    </xf>
    <xf numFmtId="0" fontId="40" fillId="5" borderId="6" xfId="5" applyFont="1" applyFill="1" applyBorder="1" applyAlignment="1">
      <alignment horizontal="center" vertical="center" wrapText="1"/>
    </xf>
    <xf numFmtId="0" fontId="40" fillId="5" borderId="2" xfId="5" applyFont="1" applyFill="1" applyBorder="1" applyAlignment="1">
      <alignment horizontal="center" vertical="center" wrapText="1"/>
    </xf>
    <xf numFmtId="49" fontId="40" fillId="0" borderId="0" xfId="5" applyNumberFormat="1" applyFont="1" applyBorder="1" applyAlignment="1">
      <alignment horizontal="center"/>
    </xf>
    <xf numFmtId="166" fontId="36" fillId="14" borderId="21" xfId="5" applyNumberFormat="1" applyFont="1" applyFill="1" applyBorder="1" applyAlignment="1">
      <alignment horizontal="center" vertical="center"/>
    </xf>
    <xf numFmtId="166" fontId="36" fillId="14" borderId="15" xfId="5" applyNumberFormat="1" applyFont="1" applyFill="1" applyBorder="1" applyAlignment="1">
      <alignment horizontal="center" vertical="center"/>
    </xf>
    <xf numFmtId="0" fontId="1" fillId="0" borderId="0" xfId="5" applyFont="1" applyAlignment="1">
      <alignment horizontal="left" vertical="top" wrapText="1"/>
    </xf>
    <xf numFmtId="0" fontId="1" fillId="0" borderId="0" xfId="5" applyFont="1" applyAlignment="1">
      <alignment horizontal="left" vertical="center" wrapText="1"/>
    </xf>
    <xf numFmtId="0" fontId="1" fillId="0" borderId="0" xfId="5" applyFont="1" applyAlignment="1">
      <alignment horizontal="center" vertical="top" wrapText="1"/>
    </xf>
  </cellXfs>
  <cellStyles count="6">
    <cellStyle name="Comma" xfId="1" builtinId="3"/>
    <cellStyle name="Currency" xfId="2" builtinId="4"/>
    <cellStyle name="Hyperlink" xfId="4" builtinId="8"/>
    <cellStyle name="Normal" xfId="0" builtinId="0"/>
    <cellStyle name="Normal 2" xfId="3"/>
    <cellStyle name="Normal 2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FFFF99"/>
      <color rgb="FFFFCC66"/>
      <color rgb="FFBC0CA3"/>
      <color rgb="FFFFCCFF"/>
      <color rgb="FFCCFFFF"/>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88900</xdr:rowOff>
    </xdr:from>
    <xdr:to>
      <xdr:col>0</xdr:col>
      <xdr:colOff>1936490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4500"/>
          <a:ext cx="189839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13</xdr:col>
      <xdr:colOff>38100</xdr:colOff>
      <xdr:row>7</xdr:row>
      <xdr:rowOff>25400</xdr:rowOff>
    </xdr:from>
    <xdr:to>
      <xdr:col>22</xdr:col>
      <xdr:colOff>647700</xdr:colOff>
      <xdr:row>33</xdr:row>
      <xdr:rowOff>101600</xdr:rowOff>
    </xdr:to>
    <xdr:sp macro="" textlink="">
      <xdr:nvSpPr>
        <xdr:cNvPr id="2" name="TextBox 1"/>
        <xdr:cNvSpPr txBox="1"/>
      </xdr:nvSpPr>
      <xdr:spPr>
        <a:xfrm>
          <a:off x="7023100" y="2946400"/>
          <a:ext cx="11049000" cy="486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Program Directors:</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Program directors are paid a summer teaching salary per course, based on college and rank, or less depending on budget revenues.  Salary payments will be issued in two parts—2/3 of the salary in two or three consecutive disbursements on scheduled University payroll dates during the program, and 1/3 in one disbursement after the program financial report is approved by International Accounting.</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Program Instructors:</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Program instructors are paid a summer teaching salary per course, based on college and rank, or less depending on budget revenues.  Salary payments will be issued in two or three consecutive disbursements on scheduled University payroll dates during the program.  Instructors who are assigned WellsOne debit cards will be paid in two parts like program directors. </a:t>
          </a:r>
          <a:r>
            <a:rPr lang="en-US" sz="1100" b="1">
              <a:solidFill>
                <a:schemeClr val="dk1"/>
              </a:solidFill>
              <a:effectLst/>
              <a:latin typeface="+mn-lt"/>
              <a:ea typeface="+mn-ea"/>
              <a:cs typeface="+mn-cs"/>
            </a:rPr>
            <a:t>Non-teaching Program Assistants: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Non-teaching program assistants will be paid through JMU Payroll after the start of the program.  The assistant will be paid based on the number of days in-program/on-site and the number of student participants.  Non-teaching program assistants who do not plan to enroll for credit hours do not need to apply or be admitted to the program as a participant.  They will not be billed for a deposit, tuition, or a program fee.  </a:t>
          </a:r>
        </a:p>
        <a:p>
          <a:r>
            <a:rPr lang="en-US" sz="1100" b="1">
              <a:solidFill>
                <a:schemeClr val="dk1"/>
              </a:solidFill>
              <a:effectLst/>
              <a:latin typeface="+mn-lt"/>
              <a:ea typeface="+mn-ea"/>
              <a:cs typeface="+mn-cs"/>
            </a:rPr>
            <a:t>Student Assistants: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Student assistants selected within the group of participants in a competitive process or with specific documented criteria will be paid through JMU Payroll after the start of the program. They may receive a salary of $500 to $1,000, or less depending on budget revenues.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Student assistants who plan to enroll for credit in the study abroad program should complete application forms in Terra Dotta to be considered for admission like all other participants.  They will be responsible for tuition and fees; their expenses as a participant are included in the program budget (with the rest of the participants).  </a:t>
          </a:r>
        </a:p>
        <a:p>
          <a:r>
            <a:rPr lang="en-US" sz="1100" b="1">
              <a:solidFill>
                <a:schemeClr val="dk1"/>
              </a:solidFill>
              <a:effectLst/>
              <a:latin typeface="+mn-lt"/>
              <a:ea typeface="+mn-ea"/>
              <a:cs typeface="+mn-cs"/>
            </a:rPr>
            <a:t>Graduate Teaching Assistants: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Graduate student assistants assigned to provide teaching support to the program director(s) may be paid through JMU Payroll after the start of the program. They may receive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salary of $1,500 to $2,000, or less.  Graduate assistants who do not enroll for credit hours do not need to apply or be admitted to the program as participants.  They will not be billed for deposit, tuition, or a program fee.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Expenses</a:t>
          </a:r>
          <a:r>
            <a:rPr lang="en-US" sz="1100" b="1" baseline="0">
              <a:solidFill>
                <a:schemeClr val="dk1"/>
              </a:solidFill>
              <a:effectLst/>
              <a:latin typeface="+mn-lt"/>
              <a:ea typeface="+mn-ea"/>
              <a:cs typeface="+mn-cs"/>
            </a:rPr>
            <a:t> for </a:t>
          </a:r>
          <a:r>
            <a:rPr lang="en-US" sz="1100" b="1">
              <a:solidFill>
                <a:schemeClr val="dk1"/>
              </a:solidFill>
              <a:effectLst/>
              <a:latin typeface="+mn-lt"/>
              <a:ea typeface="+mn-ea"/>
              <a:cs typeface="+mn-cs"/>
            </a:rPr>
            <a:t>Non-Teaching Program Assistants:</a:t>
          </a:r>
          <a:r>
            <a:rPr lang="en-US" sz="1100" b="1" baseline="0">
              <a:solidFill>
                <a:schemeClr val="dk1"/>
              </a:solidFill>
              <a:effectLst/>
              <a:latin typeface="+mn-lt"/>
              <a:ea typeface="+mn-ea"/>
              <a:cs typeface="+mn-cs"/>
            </a:rPr>
            <a:t>     </a:t>
          </a:r>
          <a:br>
            <a:rPr lang="en-US" sz="1100" b="1" baseline="0">
              <a:solidFill>
                <a:schemeClr val="dk1"/>
              </a:solidFill>
              <a:effectLst/>
              <a:latin typeface="+mn-lt"/>
              <a:ea typeface="+mn-ea"/>
              <a:cs typeface="+mn-cs"/>
            </a:rPr>
          </a:br>
          <a:r>
            <a:rPr lang="en-US" sz="1100">
              <a:solidFill>
                <a:schemeClr val="dk1"/>
              </a:solidFill>
              <a:effectLst/>
              <a:latin typeface="+mn-lt"/>
              <a:ea typeface="+mn-ea"/>
              <a:cs typeface="+mn-cs"/>
            </a:rPr>
            <a:t>Expenses for airfare, on-site accommodations, meals, and other program-related expenses are to be paid by the employee.  </a:t>
          </a:r>
        </a:p>
        <a:p>
          <a:r>
            <a:rPr lang="en-US" sz="1100" b="1">
              <a:solidFill>
                <a:schemeClr val="dk1"/>
              </a:solidFill>
              <a:effectLst/>
              <a:latin typeface="+mn-lt"/>
              <a:ea typeface="+mn-ea"/>
              <a:cs typeface="+mn-cs"/>
            </a:rPr>
            <a:t>12-month/Full-Time Employees:</a:t>
          </a:r>
          <a:r>
            <a:rPr lang="en-US" sz="1100" b="1" baseline="0">
              <a:solidFill>
                <a:schemeClr val="dk1"/>
              </a:solidFill>
              <a:effectLst/>
              <a:latin typeface="+mn-lt"/>
              <a:ea typeface="+mn-ea"/>
              <a:cs typeface="+mn-cs"/>
            </a:rPr>
            <a:t>     </a:t>
          </a:r>
          <a:br>
            <a:rPr lang="en-US" sz="1100" b="1" baseline="0">
              <a:solidFill>
                <a:schemeClr val="dk1"/>
              </a:solidFill>
              <a:effectLst/>
              <a:latin typeface="+mn-lt"/>
              <a:ea typeface="+mn-ea"/>
              <a:cs typeface="+mn-cs"/>
            </a:rPr>
          </a:br>
          <a:r>
            <a:rPr lang="en-US" sz="1100">
              <a:solidFill>
                <a:schemeClr val="dk1"/>
              </a:solidFill>
              <a:effectLst/>
              <a:latin typeface="+mn-lt"/>
              <a:ea typeface="+mn-ea"/>
              <a:cs typeface="+mn-cs"/>
            </a:rPr>
            <a:t>12-month administrative faculty and full-time classified employees receive a reduced salary of 60% of a summer teaching salary, based on college and rank, or less depending on budget revenues.</a:t>
          </a:r>
        </a:p>
        <a:p>
          <a:r>
            <a:rPr lang="en-US" sz="1100" b="1">
              <a:solidFill>
                <a:schemeClr val="dk1"/>
              </a:solidFill>
              <a:effectLst/>
              <a:latin typeface="+mn-lt"/>
              <a:ea typeface="+mn-ea"/>
              <a:cs typeface="+mn-cs"/>
            </a:rPr>
            <a:t>Hiring Process:</a:t>
          </a:r>
          <a:r>
            <a:rPr lang="en-US" sz="1100" b="0" baseline="0">
              <a:solidFill>
                <a:schemeClr val="dk1"/>
              </a:solidFill>
              <a:effectLst/>
              <a:latin typeface="+mn-lt"/>
              <a:ea typeface="+mn-ea"/>
              <a:cs typeface="+mn-cs"/>
            </a:rPr>
            <a:t>     </a:t>
          </a:r>
          <a:br>
            <a:rPr lang="en-US" sz="1100" b="0" baseline="0">
              <a:solidFill>
                <a:schemeClr val="dk1"/>
              </a:solidFill>
              <a:effectLst/>
              <a:latin typeface="+mn-lt"/>
              <a:ea typeface="+mn-ea"/>
              <a:cs typeface="+mn-cs"/>
            </a:rPr>
          </a:br>
          <a:r>
            <a:rPr lang="en-US" sz="1100">
              <a:solidFill>
                <a:schemeClr val="dk1"/>
              </a:solidFill>
              <a:effectLst/>
              <a:latin typeface="+mn-lt"/>
              <a:ea typeface="+mn-ea"/>
              <a:cs typeface="+mn-cs"/>
            </a:rPr>
            <a:t>All new non-student hires and re-hires will be asked to “onboard” with JMU Human Resources and will need to present the following:  federal and state tax forms, direct deposit authorization, and copy of Social Security card and will be required to complete a criminal background check.  Eligible</a:t>
          </a:r>
          <a:r>
            <a:rPr lang="en-US" sz="1100" baseline="0">
              <a:solidFill>
                <a:schemeClr val="dk1"/>
              </a:solidFill>
              <a:effectLst/>
              <a:latin typeface="+mn-lt"/>
              <a:ea typeface="+mn-ea"/>
              <a:cs typeface="+mn-cs"/>
            </a:rPr>
            <a:t> undergraduates may be hired through JMU Student Work Employment Center.</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nda.com/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8"/>
  <sheetViews>
    <sheetView tabSelected="1" topLeftCell="B1" zoomScale="75" zoomScaleNormal="75" zoomScaleSheetLayoutView="75" workbookViewId="0">
      <selection activeCell="P8" sqref="P8"/>
    </sheetView>
  </sheetViews>
  <sheetFormatPr defaultColWidth="9.140625" defaultRowHeight="19.5" customHeight="1" x14ac:dyDescent="0.3"/>
  <cols>
    <col min="1" max="1" width="41.42578125" style="1" customWidth="1"/>
    <col min="2" max="5" width="18.85546875" style="1" customWidth="1"/>
    <col min="6" max="7" width="0.7109375" style="3" customWidth="1"/>
    <col min="8" max="8" width="29.140625" style="1" customWidth="1"/>
    <col min="9" max="9" width="16.140625" style="24" customWidth="1"/>
    <col min="10" max="11" width="16.140625" style="25" customWidth="1"/>
    <col min="12" max="13" width="16.140625" style="13" customWidth="1"/>
    <col min="14" max="14" width="16.140625" style="25" customWidth="1"/>
    <col min="15" max="15" width="0.5703125" style="1" customWidth="1"/>
    <col min="16" max="16" width="47" style="1" customWidth="1"/>
    <col min="17" max="17" width="88.5703125" style="46" customWidth="1"/>
    <col min="18" max="18" width="1.140625" style="51" customWidth="1"/>
    <col min="19" max="19" width="1.5703125" style="12" customWidth="1"/>
    <col min="20" max="20" width="31.42578125" style="12" customWidth="1"/>
    <col min="21" max="22" width="11.140625" style="12" customWidth="1"/>
    <col min="23" max="23" width="16.140625" style="12" customWidth="1"/>
    <col min="24" max="24" width="0.5703125" style="1" customWidth="1"/>
    <col min="25" max="16384" width="9.140625" style="1"/>
  </cols>
  <sheetData>
    <row r="1" spans="1:26" s="142" customFormat="1" ht="27.75" customHeight="1" thickBot="1" x14ac:dyDescent="0.25">
      <c r="A1" s="141" t="s">
        <v>411</v>
      </c>
      <c r="I1" s="143"/>
      <c r="J1" s="144"/>
      <c r="K1" s="144"/>
      <c r="L1" s="144"/>
      <c r="M1" s="144"/>
      <c r="N1" s="144"/>
      <c r="O1" s="144"/>
      <c r="R1" s="145"/>
      <c r="S1" s="145"/>
    </row>
    <row r="2" spans="1:26" ht="21" customHeight="1" x14ac:dyDescent="0.3">
      <c r="B2" s="114" t="s">
        <v>389</v>
      </c>
      <c r="D2" s="162" t="s">
        <v>30</v>
      </c>
      <c r="E2" s="159"/>
      <c r="H2" s="283" t="s">
        <v>95</v>
      </c>
      <c r="I2" s="284" t="str">
        <f>B7</f>
        <v xml:space="preserve"> </v>
      </c>
      <c r="J2" s="284"/>
      <c r="K2" s="284"/>
      <c r="L2" s="284"/>
      <c r="M2" s="284"/>
      <c r="N2" s="285"/>
      <c r="O2" s="286"/>
      <c r="P2" s="287" t="s">
        <v>106</v>
      </c>
      <c r="Q2" s="288" t="str">
        <f>I2</f>
        <v xml:space="preserve"> </v>
      </c>
      <c r="R2" s="289"/>
      <c r="S2" s="155"/>
      <c r="T2" s="168" t="s">
        <v>247</v>
      </c>
      <c r="U2" s="156"/>
      <c r="V2" s="156"/>
      <c r="W2" s="154"/>
    </row>
    <row r="3" spans="1:26" ht="21" customHeight="1" x14ac:dyDescent="0.3">
      <c r="B3" s="114" t="s">
        <v>400</v>
      </c>
      <c r="D3" s="279" t="s">
        <v>392</v>
      </c>
      <c r="E3" s="280">
        <v>1.25</v>
      </c>
      <c r="H3" s="157">
        <f>E3</f>
        <v>1.25</v>
      </c>
      <c r="I3" s="301" t="s">
        <v>76</v>
      </c>
      <c r="J3" s="302"/>
      <c r="K3" s="276"/>
      <c r="L3" s="301" t="s">
        <v>77</v>
      </c>
      <c r="M3" s="302"/>
      <c r="N3" s="13"/>
      <c r="P3" s="316" t="s">
        <v>107</v>
      </c>
      <c r="Q3" s="163" t="s">
        <v>412</v>
      </c>
      <c r="R3" s="52"/>
      <c r="T3" s="103" t="s">
        <v>226</v>
      </c>
    </row>
    <row r="4" spans="1:26" ht="21" customHeight="1" thickBot="1" x14ac:dyDescent="0.35">
      <c r="D4" s="278" t="s">
        <v>391</v>
      </c>
      <c r="E4" s="192">
        <v>1.3</v>
      </c>
      <c r="H4" s="157">
        <f>E4</f>
        <v>1.3</v>
      </c>
      <c r="I4" s="303" t="s">
        <v>2</v>
      </c>
      <c r="J4" s="304"/>
      <c r="K4" s="277"/>
      <c r="L4" s="303" t="s">
        <v>3</v>
      </c>
      <c r="M4" s="304"/>
      <c r="N4" s="13"/>
      <c r="P4" s="316"/>
      <c r="Q4" s="163" t="s">
        <v>248</v>
      </c>
      <c r="R4" s="52"/>
      <c r="T4" s="12" t="s">
        <v>221</v>
      </c>
      <c r="U4" s="182">
        <f>B9</f>
        <v>43963</v>
      </c>
    </row>
    <row r="5" spans="1:26" ht="21" customHeight="1" x14ac:dyDescent="0.3">
      <c r="H5" s="2" t="s">
        <v>4</v>
      </c>
      <c r="I5" s="82" t="s">
        <v>407</v>
      </c>
      <c r="J5" s="82" t="s">
        <v>410</v>
      </c>
      <c r="K5" s="83" t="s">
        <v>33</v>
      </c>
      <c r="L5" s="84" t="s">
        <v>85</v>
      </c>
      <c r="M5" s="85" t="s">
        <v>87</v>
      </c>
      <c r="N5" s="86" t="s">
        <v>5</v>
      </c>
      <c r="P5" s="316"/>
      <c r="Q5" s="163" t="s">
        <v>249</v>
      </c>
      <c r="R5" s="54"/>
      <c r="T5" s="12" t="s">
        <v>222</v>
      </c>
      <c r="U5" s="182">
        <f>D9</f>
        <v>43991</v>
      </c>
    </row>
    <row r="6" spans="1:26" ht="21" customHeight="1" thickBot="1" x14ac:dyDescent="0.35">
      <c r="A6" s="11" t="s">
        <v>63</v>
      </c>
      <c r="B6" s="292"/>
      <c r="C6" s="292"/>
      <c r="D6" s="292"/>
      <c r="E6" s="290"/>
      <c r="I6" s="73" t="str">
        <f>D3</f>
        <v>EUR</v>
      </c>
      <c r="J6" s="73" t="str">
        <f>D4</f>
        <v>GBP</v>
      </c>
      <c r="K6" s="87" t="s">
        <v>34</v>
      </c>
      <c r="L6" s="88" t="s">
        <v>86</v>
      </c>
      <c r="M6" s="87" t="s">
        <v>88</v>
      </c>
      <c r="N6" s="89" t="s">
        <v>6</v>
      </c>
      <c r="P6" s="164" t="s">
        <v>230</v>
      </c>
      <c r="Q6" s="165" t="s">
        <v>246</v>
      </c>
      <c r="R6" s="52"/>
      <c r="T6" s="12" t="s">
        <v>223</v>
      </c>
      <c r="U6" s="183">
        <f>IF(COUNT($B$9:$D$9)=2,$D$9-$B$9+1,"")</f>
        <v>29</v>
      </c>
      <c r="Y6" s="45"/>
      <c r="Z6" s="45"/>
    </row>
    <row r="7" spans="1:26" ht="21" customHeight="1" x14ac:dyDescent="0.3">
      <c r="A7" s="11" t="s">
        <v>7</v>
      </c>
      <c r="B7" s="293" t="s">
        <v>46</v>
      </c>
      <c r="C7" s="293"/>
      <c r="D7" s="293"/>
      <c r="H7" s="2" t="s">
        <v>60</v>
      </c>
      <c r="I7" s="275" t="s">
        <v>260</v>
      </c>
      <c r="J7" s="275" t="s">
        <v>260</v>
      </c>
      <c r="K7" s="187" t="s">
        <v>281</v>
      </c>
      <c r="L7" s="132" t="s">
        <v>329</v>
      </c>
      <c r="M7" s="275" t="s">
        <v>260</v>
      </c>
      <c r="N7" s="187" t="s">
        <v>281</v>
      </c>
      <c r="P7" s="188" t="s">
        <v>310</v>
      </c>
      <c r="Q7" s="189" t="s">
        <v>280</v>
      </c>
      <c r="R7" s="53"/>
      <c r="S7" s="47"/>
      <c r="T7" s="12" t="s">
        <v>224</v>
      </c>
      <c r="U7" s="216">
        <f>IF(U5="","",CEILING(U6/30,1))</f>
        <v>1</v>
      </c>
      <c r="Y7" s="45"/>
    </row>
    <row r="8" spans="1:26" ht="21" customHeight="1" x14ac:dyDescent="0.3">
      <c r="A8" s="11" t="s">
        <v>32</v>
      </c>
      <c r="B8" s="294"/>
      <c r="C8" s="294"/>
      <c r="D8" s="294"/>
      <c r="E8" s="166" t="s">
        <v>89</v>
      </c>
      <c r="H8" s="1" t="s">
        <v>8</v>
      </c>
      <c r="I8" s="196"/>
      <c r="J8" s="196"/>
      <c r="K8" s="281">
        <f>(I8*$E$3)+(J8*$E$4)</f>
        <v>0</v>
      </c>
      <c r="L8" s="235">
        <v>0</v>
      </c>
      <c r="M8" s="199">
        <v>0</v>
      </c>
      <c r="N8" s="33">
        <f>SUM(K8:M8)</f>
        <v>0</v>
      </c>
      <c r="P8" s="106" t="s">
        <v>173</v>
      </c>
      <c r="Q8" s="198"/>
      <c r="U8" s="109" t="s">
        <v>333</v>
      </c>
      <c r="Y8" s="45"/>
    </row>
    <row r="9" spans="1:26" ht="21" customHeight="1" thickBot="1" x14ac:dyDescent="0.35">
      <c r="A9" s="11" t="s">
        <v>9</v>
      </c>
      <c r="B9" s="191">
        <v>43963</v>
      </c>
      <c r="C9" s="11" t="s">
        <v>10</v>
      </c>
      <c r="D9" s="191">
        <v>43991</v>
      </c>
      <c r="E9" s="167">
        <f>IF(COUNT($B$9:$D$9)=2,$D$9-$B$9+1,"")</f>
        <v>29</v>
      </c>
      <c r="H9" s="1" t="s">
        <v>31</v>
      </c>
      <c r="I9" s="196"/>
      <c r="J9" s="196"/>
      <c r="K9" s="281">
        <f>(I9*$E$3)+(J9*$E$4)</f>
        <v>0</v>
      </c>
      <c r="L9" s="235">
        <v>0</v>
      </c>
      <c r="M9" s="199">
        <v>0</v>
      </c>
      <c r="N9" s="33">
        <f t="shared" ref="N9:N16" si="0">SUM(K9:M9)</f>
        <v>0</v>
      </c>
      <c r="P9" s="106" t="s">
        <v>97</v>
      </c>
      <c r="Q9" s="198"/>
      <c r="T9" s="103" t="s">
        <v>228</v>
      </c>
      <c r="X9" s="45"/>
    </row>
    <row r="10" spans="1:26" ht="21" customHeight="1" thickBot="1" x14ac:dyDescent="0.35">
      <c r="A10" s="69"/>
      <c r="B10" s="72" t="s">
        <v>313</v>
      </c>
      <c r="C10" s="60"/>
      <c r="D10" s="72" t="s">
        <v>162</v>
      </c>
      <c r="H10" s="1" t="s">
        <v>64</v>
      </c>
      <c r="I10" s="31"/>
      <c r="J10" s="31"/>
      <c r="K10" s="34"/>
      <c r="L10" s="34"/>
      <c r="M10" s="169">
        <f>'Employee Worksheet'!I16*1.0765</f>
        <v>0</v>
      </c>
      <c r="N10" s="33">
        <f t="shared" si="0"/>
        <v>0</v>
      </c>
      <c r="P10" s="106" t="s">
        <v>331</v>
      </c>
      <c r="Q10" s="198"/>
      <c r="T10" s="12" t="s">
        <v>227</v>
      </c>
      <c r="U10" s="212">
        <v>6</v>
      </c>
      <c r="V10" s="12" t="s">
        <v>318</v>
      </c>
    </row>
    <row r="11" spans="1:26" ht="21" customHeight="1" x14ac:dyDescent="0.3">
      <c r="A11" s="1" t="s">
        <v>46</v>
      </c>
      <c r="B11" s="295" t="s">
        <v>26</v>
      </c>
      <c r="C11" s="295" t="s">
        <v>27</v>
      </c>
      <c r="D11" s="295" t="s">
        <v>70</v>
      </c>
      <c r="E11" s="295" t="s">
        <v>28</v>
      </c>
      <c r="F11" s="1"/>
      <c r="G11" s="1"/>
      <c r="H11" s="1" t="s">
        <v>11</v>
      </c>
      <c r="I11" s="196"/>
      <c r="J11" s="196"/>
      <c r="K11" s="281">
        <f t="shared" ref="K11:K16" si="1">(I11*$E$3)+(J11*$E$4)</f>
        <v>0</v>
      </c>
      <c r="L11" s="235">
        <v>0</v>
      </c>
      <c r="M11" s="199">
        <v>0</v>
      </c>
      <c r="N11" s="33">
        <f t="shared" si="0"/>
        <v>0</v>
      </c>
      <c r="P11" s="106" t="s">
        <v>98</v>
      </c>
      <c r="Q11" s="198"/>
      <c r="T11" s="12" t="s">
        <v>224</v>
      </c>
      <c r="U11" s="217">
        <f>IF((U5+U10)="","",CEILING((U6+U10)/30,1))</f>
        <v>2</v>
      </c>
    </row>
    <row r="12" spans="1:26" ht="21" customHeight="1" thickBot="1" x14ac:dyDescent="0.35">
      <c r="A12" s="2" t="s">
        <v>69</v>
      </c>
      <c r="B12" s="296"/>
      <c r="C12" s="296"/>
      <c r="D12" s="296"/>
      <c r="E12" s="296"/>
      <c r="H12" s="1" t="s">
        <v>44</v>
      </c>
      <c r="I12" s="196"/>
      <c r="J12" s="196"/>
      <c r="K12" s="281">
        <f t="shared" si="1"/>
        <v>0</v>
      </c>
      <c r="L12" s="235">
        <v>0</v>
      </c>
      <c r="M12" s="200">
        <v>0</v>
      </c>
      <c r="N12" s="33">
        <f t="shared" si="0"/>
        <v>0</v>
      </c>
      <c r="P12" s="106" t="s">
        <v>99</v>
      </c>
      <c r="Q12" s="198"/>
      <c r="T12" s="95" t="s">
        <v>180</v>
      </c>
      <c r="U12" s="75"/>
      <c r="V12" s="101" t="s">
        <v>165</v>
      </c>
      <c r="W12" s="102" t="s">
        <v>225</v>
      </c>
    </row>
    <row r="13" spans="1:26" ht="21" customHeight="1" thickBot="1" x14ac:dyDescent="0.35">
      <c r="A13" s="48" t="s">
        <v>37</v>
      </c>
      <c r="B13" s="81">
        <v>395</v>
      </c>
      <c r="C13" s="194">
        <v>3</v>
      </c>
      <c r="D13" s="194">
        <v>0</v>
      </c>
      <c r="E13" s="16">
        <f>B13*C13*D13</f>
        <v>0</v>
      </c>
      <c r="H13" s="1" t="s">
        <v>80</v>
      </c>
      <c r="I13" s="196"/>
      <c r="J13" s="196"/>
      <c r="K13" s="281">
        <f t="shared" si="1"/>
        <v>0</v>
      </c>
      <c r="L13" s="235">
        <v>0</v>
      </c>
      <c r="M13" s="170">
        <f>'Equipment and Gratuities'!C20</f>
        <v>0</v>
      </c>
      <c r="N13" s="33">
        <f t="shared" si="0"/>
        <v>0</v>
      </c>
      <c r="P13" s="106" t="s">
        <v>317</v>
      </c>
      <c r="Q13" s="198"/>
      <c r="T13" s="76"/>
      <c r="U13" s="96" t="s">
        <v>178</v>
      </c>
      <c r="V13" s="97">
        <v>1</v>
      </c>
      <c r="W13" s="186">
        <f>$W$20*V13</f>
        <v>44</v>
      </c>
    </row>
    <row r="14" spans="1:26" ht="21" customHeight="1" x14ac:dyDescent="0.3">
      <c r="A14" s="48" t="s">
        <v>38</v>
      </c>
      <c r="B14" s="81">
        <v>962</v>
      </c>
      <c r="C14" s="194">
        <v>3</v>
      </c>
      <c r="D14" s="194">
        <v>0</v>
      </c>
      <c r="E14" s="16">
        <f>B14*C14*D14</f>
        <v>0</v>
      </c>
      <c r="H14" s="1" t="s">
        <v>12</v>
      </c>
      <c r="I14" s="196"/>
      <c r="J14" s="196"/>
      <c r="K14" s="281">
        <f t="shared" si="1"/>
        <v>0</v>
      </c>
      <c r="L14" s="235">
        <v>0</v>
      </c>
      <c r="M14" s="201">
        <v>0</v>
      </c>
      <c r="N14" s="33">
        <f t="shared" si="0"/>
        <v>0</v>
      </c>
      <c r="P14" s="106" t="s">
        <v>100</v>
      </c>
      <c r="Q14" s="198"/>
      <c r="T14" s="76"/>
      <c r="U14" s="96" t="s">
        <v>176</v>
      </c>
      <c r="V14" s="97">
        <v>2</v>
      </c>
      <c r="W14" s="186">
        <f>$W$20*V14</f>
        <v>88</v>
      </c>
    </row>
    <row r="15" spans="1:26" ht="21" customHeight="1" x14ac:dyDescent="0.3">
      <c r="A15" s="48" t="s">
        <v>35</v>
      </c>
      <c r="B15" s="81">
        <v>472</v>
      </c>
      <c r="C15" s="194">
        <v>3</v>
      </c>
      <c r="D15" s="194">
        <v>0</v>
      </c>
      <c r="E15" s="16">
        <f>B15*C15*D15</f>
        <v>0</v>
      </c>
      <c r="H15" s="1" t="s">
        <v>13</v>
      </c>
      <c r="I15" s="196"/>
      <c r="J15" s="196"/>
      <c r="K15" s="281">
        <f t="shared" si="1"/>
        <v>0</v>
      </c>
      <c r="L15" s="235">
        <v>0</v>
      </c>
      <c r="M15" s="199">
        <v>0</v>
      </c>
      <c r="N15" s="33">
        <f t="shared" si="0"/>
        <v>0</v>
      </c>
      <c r="P15" s="106" t="s">
        <v>101</v>
      </c>
      <c r="Q15" s="198"/>
      <c r="T15" s="76"/>
      <c r="U15" s="96" t="s">
        <v>177</v>
      </c>
      <c r="V15" s="97">
        <v>3</v>
      </c>
      <c r="W15" s="186">
        <f>$W$20*V15</f>
        <v>132</v>
      </c>
    </row>
    <row r="16" spans="1:26" ht="21" customHeight="1" thickBot="1" x14ac:dyDescent="0.35">
      <c r="A16" s="48" t="s">
        <v>36</v>
      </c>
      <c r="B16" s="113">
        <v>1109</v>
      </c>
      <c r="C16" s="194">
        <v>3</v>
      </c>
      <c r="D16" s="195">
        <v>0</v>
      </c>
      <c r="E16" s="16">
        <f>B16*C16*D16</f>
        <v>0</v>
      </c>
      <c r="H16" s="1" t="s">
        <v>14</v>
      </c>
      <c r="I16" s="196"/>
      <c r="J16" s="196"/>
      <c r="K16" s="281">
        <f t="shared" si="1"/>
        <v>0</v>
      </c>
      <c r="L16" s="235">
        <v>0</v>
      </c>
      <c r="M16" s="199">
        <v>0</v>
      </c>
      <c r="N16" s="33">
        <f t="shared" si="0"/>
        <v>0</v>
      </c>
      <c r="P16" s="106" t="s">
        <v>105</v>
      </c>
      <c r="Q16" s="198"/>
      <c r="T16" s="76"/>
      <c r="U16" s="96" t="s">
        <v>179</v>
      </c>
      <c r="V16" s="97">
        <v>4</v>
      </c>
      <c r="W16" s="186">
        <f>$W$20*V16</f>
        <v>176</v>
      </c>
    </row>
    <row r="17" spans="1:23" ht="21" customHeight="1" thickBot="1" x14ac:dyDescent="0.35">
      <c r="A17" s="48" t="s">
        <v>73</v>
      </c>
      <c r="B17" s="193">
        <v>0</v>
      </c>
      <c r="C17" s="17"/>
      <c r="D17" s="112">
        <f>SUM(D13:D16)</f>
        <v>0</v>
      </c>
      <c r="E17" s="111">
        <f>$B$17*$D$17</f>
        <v>0</v>
      </c>
      <c r="H17" s="2" t="s">
        <v>15</v>
      </c>
      <c r="I17" s="30">
        <f>SUM(I8:I16)</f>
        <v>0</v>
      </c>
      <c r="J17" s="30">
        <f>SUM(J8:J16)</f>
        <v>0</v>
      </c>
      <c r="K17" s="35">
        <f t="shared" ref="K17" si="2">SUM(K8:K16)</f>
        <v>0</v>
      </c>
      <c r="L17" s="35">
        <f>SUM(L8:L16)</f>
        <v>0</v>
      </c>
      <c r="M17" s="35">
        <f>SUM(M8:M16)</f>
        <v>0</v>
      </c>
      <c r="N17" s="41">
        <f>SUM(N8:N16)</f>
        <v>0</v>
      </c>
      <c r="P17" s="55"/>
      <c r="Q17" s="51"/>
      <c r="T17" s="90" t="s">
        <v>163</v>
      </c>
      <c r="U17" s="79"/>
      <c r="V17" s="79"/>
      <c r="W17" s="91"/>
    </row>
    <row r="18" spans="1:23" ht="21" customHeight="1" x14ac:dyDescent="0.3">
      <c r="B18" s="190"/>
      <c r="C18" s="18"/>
      <c r="E18" s="19"/>
      <c r="J18" s="36"/>
      <c r="K18" s="36"/>
      <c r="L18" s="36"/>
      <c r="M18" s="36"/>
      <c r="N18" s="37"/>
      <c r="P18" s="55"/>
      <c r="Q18" s="51"/>
      <c r="T18" s="74" t="s">
        <v>171</v>
      </c>
      <c r="U18" s="215">
        <f>U7</f>
        <v>1</v>
      </c>
      <c r="V18" s="75"/>
      <c r="W18" s="305" t="s">
        <v>170</v>
      </c>
    </row>
    <row r="19" spans="1:23" ht="21" customHeight="1" x14ac:dyDescent="0.3">
      <c r="H19" s="2" t="s">
        <v>59</v>
      </c>
      <c r="I19" s="31"/>
      <c r="J19" s="36"/>
      <c r="K19" s="36"/>
      <c r="L19" s="36"/>
      <c r="M19" s="36"/>
      <c r="N19" s="37"/>
      <c r="P19" s="55"/>
      <c r="Q19" s="51"/>
      <c r="T19" s="76" t="s">
        <v>172</v>
      </c>
      <c r="U19" s="215">
        <f>U11</f>
        <v>2</v>
      </c>
      <c r="V19" s="77"/>
      <c r="W19" s="306"/>
    </row>
    <row r="20" spans="1:23" ht="21" customHeight="1" thickBot="1" x14ac:dyDescent="0.35">
      <c r="A20" s="2" t="s">
        <v>16</v>
      </c>
      <c r="E20" s="3"/>
      <c r="H20" s="1" t="s">
        <v>78</v>
      </c>
      <c r="I20" s="196"/>
      <c r="J20" s="196"/>
      <c r="K20" s="281">
        <f t="shared" ref="K20:K28" si="3">(I20*$E$3)+(J20*$E$4)</f>
        <v>0</v>
      </c>
      <c r="L20" s="235">
        <v>0</v>
      </c>
      <c r="M20" s="199">
        <v>0</v>
      </c>
      <c r="N20" s="33">
        <f t="shared" ref="N20:N28" si="4">SUM(K20:M20)</f>
        <v>0</v>
      </c>
      <c r="P20" s="106" t="s">
        <v>96</v>
      </c>
      <c r="Q20" s="198"/>
      <c r="T20" s="78"/>
      <c r="U20" s="94" t="s">
        <v>166</v>
      </c>
      <c r="V20" s="94" t="s">
        <v>165</v>
      </c>
      <c r="W20" s="184">
        <v>44</v>
      </c>
    </row>
    <row r="21" spans="1:23" ht="21" customHeight="1" thickBot="1" x14ac:dyDescent="0.35">
      <c r="A21" s="48" t="s">
        <v>68</v>
      </c>
      <c r="B21" s="4" t="s">
        <v>46</v>
      </c>
      <c r="E21" s="21">
        <f>SUM(E13:E17)</f>
        <v>0</v>
      </c>
      <c r="H21" s="1" t="s">
        <v>81</v>
      </c>
      <c r="I21" s="196"/>
      <c r="J21" s="196"/>
      <c r="K21" s="281">
        <f t="shared" si="3"/>
        <v>0</v>
      </c>
      <c r="L21" s="235">
        <v>0</v>
      </c>
      <c r="M21" s="199">
        <v>0</v>
      </c>
      <c r="N21" s="33">
        <f t="shared" si="4"/>
        <v>0</v>
      </c>
      <c r="P21" s="106" t="s">
        <v>306</v>
      </c>
      <c r="Q21" s="198"/>
      <c r="T21" s="307" t="s">
        <v>169</v>
      </c>
      <c r="U21" s="310">
        <f>'Employee Worksheet'!D37</f>
        <v>1</v>
      </c>
      <c r="V21" s="313">
        <f>U19</f>
        <v>2</v>
      </c>
      <c r="W21" s="298">
        <f>V21*U21*W20</f>
        <v>88</v>
      </c>
    </row>
    <row r="22" spans="1:23" ht="21" customHeight="1" thickBot="1" x14ac:dyDescent="0.35">
      <c r="B22" s="1" t="s">
        <v>46</v>
      </c>
      <c r="H22" s="1" t="s">
        <v>82</v>
      </c>
      <c r="I22" s="196"/>
      <c r="J22" s="196"/>
      <c r="K22" s="281">
        <f t="shared" si="3"/>
        <v>0</v>
      </c>
      <c r="L22" s="235">
        <v>0</v>
      </c>
      <c r="M22" s="199">
        <v>0</v>
      </c>
      <c r="N22" s="33">
        <f t="shared" si="4"/>
        <v>0</v>
      </c>
      <c r="P22" s="106" t="s">
        <v>102</v>
      </c>
      <c r="Q22" s="198"/>
      <c r="T22" s="308"/>
      <c r="U22" s="311"/>
      <c r="V22" s="314"/>
      <c r="W22" s="299"/>
    </row>
    <row r="23" spans="1:23" ht="21" customHeight="1" thickBot="1" x14ac:dyDescent="0.35">
      <c r="A23" s="48" t="s">
        <v>90</v>
      </c>
      <c r="B23" s="4"/>
      <c r="C23" s="1" t="s">
        <v>46</v>
      </c>
      <c r="E23" s="197">
        <v>0</v>
      </c>
      <c r="H23" s="1" t="s">
        <v>83</v>
      </c>
      <c r="I23" s="196"/>
      <c r="J23" s="196"/>
      <c r="K23" s="281">
        <f t="shared" si="3"/>
        <v>0</v>
      </c>
      <c r="L23" s="235">
        <v>0</v>
      </c>
      <c r="M23" s="199">
        <v>0</v>
      </c>
      <c r="N23" s="33">
        <f t="shared" si="4"/>
        <v>0</v>
      </c>
      <c r="P23" s="106" t="s">
        <v>307</v>
      </c>
      <c r="Q23" s="198"/>
      <c r="T23" s="308"/>
      <c r="U23" s="311"/>
      <c r="V23" s="314"/>
      <c r="W23" s="299"/>
    </row>
    <row r="24" spans="1:23" ht="21" customHeight="1" thickBot="1" x14ac:dyDescent="0.35">
      <c r="B24" s="1" t="s">
        <v>46</v>
      </c>
      <c r="H24" s="1" t="s">
        <v>84</v>
      </c>
      <c r="I24" s="196"/>
      <c r="J24" s="196"/>
      <c r="K24" s="281">
        <f t="shared" si="3"/>
        <v>0</v>
      </c>
      <c r="L24" s="235">
        <v>0</v>
      </c>
      <c r="M24" s="199">
        <v>0</v>
      </c>
      <c r="N24" s="33">
        <f t="shared" si="4"/>
        <v>0</v>
      </c>
      <c r="P24" s="106" t="s">
        <v>103</v>
      </c>
      <c r="Q24" s="198"/>
      <c r="T24" s="309"/>
      <c r="U24" s="312"/>
      <c r="V24" s="315"/>
      <c r="W24" s="300"/>
    </row>
    <row r="25" spans="1:23" ht="21" customHeight="1" thickBot="1" x14ac:dyDescent="0.35">
      <c r="A25" s="48" t="s">
        <v>29</v>
      </c>
      <c r="B25" s="22"/>
      <c r="E25" s="197">
        <v>0</v>
      </c>
      <c r="H25" s="1" t="s">
        <v>17</v>
      </c>
      <c r="I25" s="196"/>
      <c r="J25" s="196"/>
      <c r="K25" s="281">
        <f t="shared" si="3"/>
        <v>0</v>
      </c>
      <c r="L25" s="235">
        <v>0</v>
      </c>
      <c r="M25" s="199">
        <v>0</v>
      </c>
      <c r="N25" s="33">
        <f t="shared" si="4"/>
        <v>0</v>
      </c>
      <c r="P25" s="106" t="s">
        <v>108</v>
      </c>
      <c r="Q25" s="198"/>
      <c r="T25" s="71" t="s">
        <v>164</v>
      </c>
      <c r="U25" s="92">
        <f>D17</f>
        <v>0</v>
      </c>
      <c r="V25" s="93">
        <f>U18</f>
        <v>1</v>
      </c>
      <c r="W25" s="184">
        <f>U25*V25*W20</f>
        <v>0</v>
      </c>
    </row>
    <row r="26" spans="1:23" ht="21" customHeight="1" thickBot="1" x14ac:dyDescent="0.35">
      <c r="B26" s="1" t="s">
        <v>46</v>
      </c>
      <c r="C26" s="1" t="s">
        <v>46</v>
      </c>
      <c r="H26" s="1" t="s">
        <v>112</v>
      </c>
      <c r="I26" s="196"/>
      <c r="J26" s="196"/>
      <c r="K26" s="281">
        <f t="shared" si="3"/>
        <v>0</v>
      </c>
      <c r="L26" s="235">
        <v>0</v>
      </c>
      <c r="M26" s="170">
        <f>W26</f>
        <v>88</v>
      </c>
      <c r="N26" s="33">
        <f t="shared" si="4"/>
        <v>88</v>
      </c>
      <c r="P26" s="106" t="s">
        <v>312</v>
      </c>
      <c r="Q26" s="198"/>
      <c r="T26" s="90" t="s">
        <v>167</v>
      </c>
      <c r="U26" s="79"/>
      <c r="V26" s="79"/>
      <c r="W26" s="185">
        <f>W21+W25</f>
        <v>88</v>
      </c>
    </row>
    <row r="27" spans="1:23" ht="21" customHeight="1" thickBot="1" x14ac:dyDescent="0.35">
      <c r="A27" s="2" t="s">
        <v>18</v>
      </c>
      <c r="B27" s="4" t="s">
        <v>46</v>
      </c>
      <c r="C27" s="1" t="s">
        <v>46</v>
      </c>
      <c r="E27" s="171">
        <f>E21+E23+E25</f>
        <v>0</v>
      </c>
      <c r="H27" s="1" t="s">
        <v>174</v>
      </c>
      <c r="I27" s="196"/>
      <c r="J27" s="196"/>
      <c r="K27" s="281">
        <f t="shared" si="3"/>
        <v>0</v>
      </c>
      <c r="L27" s="235">
        <v>0</v>
      </c>
      <c r="M27" s="199">
        <v>0</v>
      </c>
      <c r="N27" s="33">
        <f t="shared" si="4"/>
        <v>0</v>
      </c>
      <c r="P27" s="106" t="s">
        <v>311</v>
      </c>
      <c r="Q27" s="198" t="s">
        <v>46</v>
      </c>
      <c r="R27" s="52"/>
      <c r="T27" s="77"/>
      <c r="U27" s="77"/>
      <c r="V27" s="77"/>
      <c r="W27" s="80"/>
    </row>
    <row r="28" spans="1:23" ht="21" customHeight="1" thickBot="1" x14ac:dyDescent="0.35">
      <c r="H28" s="1" t="s">
        <v>14</v>
      </c>
      <c r="I28" s="196"/>
      <c r="J28" s="196"/>
      <c r="K28" s="281">
        <f t="shared" si="3"/>
        <v>0</v>
      </c>
      <c r="L28" s="235">
        <v>0</v>
      </c>
      <c r="M28" s="202">
        <v>0</v>
      </c>
      <c r="N28" s="33">
        <f t="shared" si="4"/>
        <v>0</v>
      </c>
      <c r="P28" s="106" t="s">
        <v>105</v>
      </c>
      <c r="Q28" s="198"/>
      <c r="R28" s="52"/>
      <c r="T28" s="77"/>
      <c r="U28" s="77"/>
      <c r="V28" s="77"/>
      <c r="W28" s="80"/>
    </row>
    <row r="29" spans="1:23" ht="21" customHeight="1" thickBot="1" x14ac:dyDescent="0.35">
      <c r="A29" s="2" t="s">
        <v>57</v>
      </c>
      <c r="B29" s="4"/>
      <c r="E29" s="171">
        <f>$N$41</f>
        <v>88</v>
      </c>
      <c r="H29" s="2" t="s">
        <v>19</v>
      </c>
      <c r="I29" s="30">
        <f>SUM(I20:I28)</f>
        <v>0</v>
      </c>
      <c r="J29" s="30">
        <f>SUM(J20:J28)</f>
        <v>0</v>
      </c>
      <c r="K29" s="35">
        <f t="shared" ref="K29" si="5">SUM(K20:K28)</f>
        <v>0</v>
      </c>
      <c r="L29" s="35">
        <f>SUM(L20:L28)</f>
        <v>0</v>
      </c>
      <c r="M29" s="38">
        <f>SUM(M20:M28)</f>
        <v>88</v>
      </c>
      <c r="N29" s="41">
        <f>SUM(N20:N28)</f>
        <v>88</v>
      </c>
      <c r="P29" s="55"/>
      <c r="Q29" s="52" t="s">
        <v>46</v>
      </c>
      <c r="R29" s="52"/>
      <c r="T29" s="98"/>
      <c r="U29" s="77"/>
      <c r="V29" s="77"/>
      <c r="W29" s="77"/>
    </row>
    <row r="30" spans="1:23" ht="21" customHeight="1" thickBot="1" x14ac:dyDescent="0.35">
      <c r="I30" s="31"/>
      <c r="J30" s="36"/>
      <c r="K30" s="36"/>
      <c r="L30" s="36"/>
      <c r="M30" s="36"/>
      <c r="N30" s="37"/>
      <c r="P30" s="55"/>
      <c r="Q30" s="52"/>
      <c r="R30" s="52"/>
    </row>
    <row r="31" spans="1:23" ht="21" customHeight="1" thickBot="1" x14ac:dyDescent="0.35">
      <c r="A31" s="2" t="s">
        <v>45</v>
      </c>
      <c r="B31" s="4"/>
      <c r="E31" s="171">
        <f>$E$27-$E$29</f>
        <v>-88</v>
      </c>
      <c r="H31" s="2" t="s">
        <v>61</v>
      </c>
      <c r="I31" s="32"/>
      <c r="J31" s="36"/>
      <c r="K31" s="36"/>
      <c r="L31" s="36"/>
      <c r="M31" s="36"/>
      <c r="N31" s="37"/>
      <c r="P31" s="55"/>
      <c r="Q31" s="52"/>
      <c r="R31" s="52"/>
      <c r="T31" s="100"/>
    </row>
    <row r="32" spans="1:23" ht="21" customHeight="1" x14ac:dyDescent="0.3">
      <c r="H32" s="1" t="s">
        <v>20</v>
      </c>
      <c r="I32" s="196"/>
      <c r="J32" s="196"/>
      <c r="K32" s="281">
        <f t="shared" ref="K32:K34" si="6">(I32*$E$3)+(J32*$E$4)</f>
        <v>0</v>
      </c>
      <c r="L32" s="235">
        <v>0</v>
      </c>
      <c r="M32" s="199">
        <v>0</v>
      </c>
      <c r="N32" s="33">
        <f t="shared" ref="N32:N37" si="7">SUM(K32:M32)</f>
        <v>0</v>
      </c>
      <c r="P32" s="106" t="s">
        <v>109</v>
      </c>
      <c r="Q32" s="198"/>
      <c r="R32" s="52"/>
      <c r="T32" s="99"/>
    </row>
    <row r="33" spans="1:23" ht="21" customHeight="1" x14ac:dyDescent="0.3">
      <c r="A33" s="297" t="s">
        <v>399</v>
      </c>
      <c r="B33" s="297"/>
      <c r="H33" s="1" t="s">
        <v>21</v>
      </c>
      <c r="I33" s="196"/>
      <c r="J33" s="196"/>
      <c r="K33" s="281">
        <f t="shared" si="6"/>
        <v>0</v>
      </c>
      <c r="L33" s="235">
        <v>0</v>
      </c>
      <c r="M33" s="199">
        <v>0</v>
      </c>
      <c r="N33" s="33">
        <f t="shared" si="7"/>
        <v>0</v>
      </c>
      <c r="P33" s="106" t="s">
        <v>104</v>
      </c>
      <c r="Q33" s="198"/>
      <c r="R33" s="52"/>
    </row>
    <row r="34" spans="1:23" ht="21" customHeight="1" thickBot="1" x14ac:dyDescent="0.35">
      <c r="A34" s="297"/>
      <c r="B34" s="297"/>
      <c r="H34" s="1" t="s">
        <v>22</v>
      </c>
      <c r="I34" s="196"/>
      <c r="J34" s="196"/>
      <c r="K34" s="281">
        <f t="shared" si="6"/>
        <v>0</v>
      </c>
      <c r="L34" s="235">
        <v>0</v>
      </c>
      <c r="M34" s="200">
        <v>0</v>
      </c>
      <c r="N34" s="33">
        <f t="shared" si="7"/>
        <v>0</v>
      </c>
      <c r="P34" s="106" t="s">
        <v>334</v>
      </c>
      <c r="Q34" s="198"/>
      <c r="R34" s="52"/>
    </row>
    <row r="35" spans="1:23" ht="21" customHeight="1" thickBot="1" x14ac:dyDescent="0.35">
      <c r="A35" s="297"/>
      <c r="B35" s="297"/>
      <c r="H35" s="1" t="s">
        <v>47</v>
      </c>
      <c r="I35" s="43"/>
      <c r="J35" s="43"/>
      <c r="K35" s="44"/>
      <c r="L35" s="44"/>
      <c r="M35" s="169">
        <f>'Employee Worksheet'!I24*1.0765</f>
        <v>0</v>
      </c>
      <c r="N35" s="33">
        <f t="shared" si="7"/>
        <v>0</v>
      </c>
      <c r="P35" s="106" t="s">
        <v>330</v>
      </c>
      <c r="Q35" s="198"/>
      <c r="R35" s="52"/>
    </row>
    <row r="36" spans="1:23" ht="21" customHeight="1" x14ac:dyDescent="0.3">
      <c r="A36" s="218" t="s">
        <v>72</v>
      </c>
      <c r="B36" s="219" t="s">
        <v>25</v>
      </c>
      <c r="D36" s="291" t="s">
        <v>39</v>
      </c>
      <c r="E36" s="291"/>
      <c r="H36" s="1" t="s">
        <v>14</v>
      </c>
      <c r="I36" s="196"/>
      <c r="J36" s="196"/>
      <c r="K36" s="281">
        <f>(I36*$E$3)+(J36*$E$4)</f>
        <v>0</v>
      </c>
      <c r="L36" s="235">
        <v>0</v>
      </c>
      <c r="M36" s="201">
        <v>0</v>
      </c>
      <c r="N36" s="33">
        <f t="shared" si="7"/>
        <v>0</v>
      </c>
      <c r="P36" s="107" t="s">
        <v>105</v>
      </c>
      <c r="Q36" s="198"/>
      <c r="R36" s="52"/>
    </row>
    <row r="37" spans="1:23" ht="21" customHeight="1" thickBot="1" x14ac:dyDescent="0.35">
      <c r="A37" s="220" t="s">
        <v>74</v>
      </c>
      <c r="B37" s="221"/>
      <c r="D37" s="42" t="s">
        <v>40</v>
      </c>
      <c r="E37" s="108">
        <f>(B13*C13)+$B$17</f>
        <v>1185</v>
      </c>
      <c r="H37" s="1" t="s">
        <v>332</v>
      </c>
      <c r="I37" s="31"/>
      <c r="J37" s="39"/>
      <c r="K37" s="39"/>
      <c r="L37" s="39"/>
      <c r="M37" s="40">
        <f>0.0475*E21</f>
        <v>0</v>
      </c>
      <c r="N37" s="33">
        <f t="shared" si="7"/>
        <v>0</v>
      </c>
      <c r="P37" s="106" t="s">
        <v>324</v>
      </c>
      <c r="Q37" s="110"/>
      <c r="R37" s="52"/>
    </row>
    <row r="38" spans="1:23" ht="21" customHeight="1" thickBot="1" x14ac:dyDescent="0.35">
      <c r="A38" s="220" t="s">
        <v>314</v>
      </c>
      <c r="B38" s="221"/>
      <c r="D38" s="42" t="s">
        <v>41</v>
      </c>
      <c r="E38" s="108">
        <f>(B14*C14)+$B$17</f>
        <v>2886</v>
      </c>
      <c r="H38" s="2" t="s">
        <v>23</v>
      </c>
      <c r="I38" s="30">
        <f>SUM(I32:I37)</f>
        <v>0</v>
      </c>
      <c r="J38" s="30">
        <f>SUM(J32:J37)</f>
        <v>0</v>
      </c>
      <c r="K38" s="35">
        <f>SUM(K32:K37)</f>
        <v>0</v>
      </c>
      <c r="L38" s="35">
        <f>SUM(L32:L37)</f>
        <v>0</v>
      </c>
      <c r="M38" s="35">
        <f>SUM(M32:M37)</f>
        <v>0</v>
      </c>
      <c r="N38" s="41">
        <f>SUM(K38:M38)</f>
        <v>0</v>
      </c>
      <c r="P38" s="55"/>
    </row>
    <row r="39" spans="1:23" ht="21" customHeight="1" thickBot="1" x14ac:dyDescent="0.35">
      <c r="A39" s="220" t="s">
        <v>315</v>
      </c>
      <c r="B39" s="221"/>
      <c r="D39" s="42" t="s">
        <v>42</v>
      </c>
      <c r="E39" s="108">
        <f>(B15*C15)+$B$17</f>
        <v>1416</v>
      </c>
      <c r="H39" s="1" t="s">
        <v>175</v>
      </c>
      <c r="I39" s="140">
        <f>0.025*(I17+I29+I38)</f>
        <v>0</v>
      </c>
      <c r="J39" s="140">
        <f>0.025*(J17+J29+J38)</f>
        <v>0</v>
      </c>
      <c r="K39" s="281">
        <f t="shared" ref="K39" si="8">(I39*$E$3)+(J39*$E$4)</f>
        <v>0</v>
      </c>
      <c r="M39" s="34"/>
      <c r="N39" s="104">
        <f>SUM(K39:M39)</f>
        <v>0</v>
      </c>
      <c r="P39" s="106" t="s">
        <v>335</v>
      </c>
      <c r="Q39" s="79"/>
    </row>
    <row r="40" spans="1:23" ht="21" customHeight="1" thickBot="1" x14ac:dyDescent="0.35">
      <c r="A40" s="220" t="s">
        <v>75</v>
      </c>
      <c r="B40" s="221"/>
      <c r="D40" s="42" t="s">
        <v>43</v>
      </c>
      <c r="E40" s="108">
        <f>(B16*C16)+$B$17</f>
        <v>3327</v>
      </c>
      <c r="H40" s="2" t="s">
        <v>24</v>
      </c>
      <c r="I40" s="30">
        <f>I38+I29+I17+I39</f>
        <v>0</v>
      </c>
      <c r="J40" s="30">
        <f>J38+J29+J17+J39</f>
        <v>0</v>
      </c>
      <c r="K40" s="139">
        <f t="shared" ref="K40:M40" si="9">K38+K29+K17+K39</f>
        <v>0</v>
      </c>
      <c r="L40" s="139">
        <f t="shared" si="9"/>
        <v>0</v>
      </c>
      <c r="M40" s="139">
        <f t="shared" si="9"/>
        <v>88</v>
      </c>
      <c r="N40" s="41">
        <f>SUM(K40:M40)*1</f>
        <v>88</v>
      </c>
      <c r="P40" s="55"/>
      <c r="Q40" s="12"/>
    </row>
    <row r="41" spans="1:23" ht="21" customHeight="1" thickBot="1" x14ac:dyDescent="0.35">
      <c r="A41" s="220" t="s">
        <v>111</v>
      </c>
      <c r="B41" s="221"/>
      <c r="C41" s="3"/>
      <c r="H41" s="26" t="s">
        <v>67</v>
      </c>
      <c r="I41" s="172">
        <f>I40</f>
        <v>0</v>
      </c>
      <c r="J41" s="170">
        <f>J40</f>
        <v>0</v>
      </c>
      <c r="K41" s="282">
        <f>K40</f>
        <v>0</v>
      </c>
      <c r="L41" s="236">
        <f>L40</f>
        <v>0</v>
      </c>
      <c r="M41" s="57"/>
      <c r="N41" s="169">
        <f>N40</f>
        <v>88</v>
      </c>
      <c r="Q41" s="12"/>
    </row>
    <row r="42" spans="1:23" ht="13.5" customHeight="1" x14ac:dyDescent="0.3">
      <c r="H42" s="27" t="s">
        <v>325</v>
      </c>
      <c r="I42" s="14"/>
      <c r="J42" s="15"/>
      <c r="K42" s="15"/>
      <c r="L42" s="23"/>
      <c r="M42" s="23"/>
      <c r="N42" s="15"/>
      <c r="Q42" s="12"/>
    </row>
    <row r="43" spans="1:23" s="147" customFormat="1" ht="19.5" customHeight="1" x14ac:dyDescent="0.3">
      <c r="A43" s="146" t="s">
        <v>110</v>
      </c>
      <c r="F43" s="148"/>
      <c r="G43" s="148"/>
      <c r="I43" s="149"/>
      <c r="J43" s="150"/>
      <c r="K43" s="150"/>
      <c r="L43" s="151"/>
      <c r="M43" s="151"/>
      <c r="N43" s="150"/>
      <c r="Q43" s="152"/>
      <c r="R43" s="152"/>
      <c r="S43" s="153"/>
      <c r="T43" s="153"/>
      <c r="U43" s="153"/>
      <c r="V43" s="153"/>
      <c r="W43" s="153"/>
    </row>
    <row r="44" spans="1:23" ht="19.5" customHeight="1" x14ac:dyDescent="0.3">
      <c r="A44" s="138" t="s">
        <v>234</v>
      </c>
      <c r="B44" s="18"/>
      <c r="C44" s="18"/>
      <c r="D44" s="18"/>
      <c r="E44" s="18"/>
      <c r="F44" s="105"/>
      <c r="G44" s="105"/>
      <c r="H44" s="18"/>
    </row>
    <row r="45" spans="1:23" ht="19.5" customHeight="1" x14ac:dyDescent="0.3">
      <c r="A45" s="222" t="s">
        <v>65</v>
      </c>
      <c r="B45" s="223"/>
      <c r="C45" s="223"/>
      <c r="D45" s="223"/>
      <c r="E45" s="223"/>
      <c r="F45" s="224"/>
      <c r="G45" s="224"/>
      <c r="H45" s="223"/>
      <c r="I45" s="225" t="s">
        <v>252</v>
      </c>
      <c r="J45" s="226"/>
      <c r="K45" s="226"/>
      <c r="L45" s="226"/>
      <c r="W45" s="1"/>
    </row>
    <row r="46" spans="1:23" ht="19.5" customHeight="1" thickBot="1" x14ac:dyDescent="0.35">
      <c r="A46" s="227" t="s">
        <v>406</v>
      </c>
      <c r="B46" s="223"/>
      <c r="C46" s="223"/>
      <c r="D46" s="223"/>
      <c r="E46" s="223"/>
      <c r="F46" s="224"/>
      <c r="G46" s="224"/>
      <c r="H46" s="223"/>
      <c r="I46" s="223"/>
      <c r="J46" s="228" t="s">
        <v>242</v>
      </c>
      <c r="K46" s="228"/>
      <c r="L46" s="226"/>
    </row>
    <row r="47" spans="1:23" ht="19.5" customHeight="1" thickBot="1" x14ac:dyDescent="0.35">
      <c r="A47" s="227" t="s">
        <v>237</v>
      </c>
      <c r="B47" s="223"/>
      <c r="C47" s="223"/>
      <c r="D47" s="223"/>
      <c r="E47" s="223"/>
      <c r="F47" s="224"/>
      <c r="G47" s="223"/>
      <c r="H47" s="223"/>
      <c r="I47" s="229"/>
      <c r="J47" s="228" t="s">
        <v>243</v>
      </c>
      <c r="K47" s="228"/>
      <c r="L47" s="230" t="e">
        <f>((E29-E27)/D17)*1.0525</f>
        <v>#DIV/0!</v>
      </c>
      <c r="M47" s="158"/>
    </row>
    <row r="48" spans="1:23" ht="19.5" customHeight="1" x14ac:dyDescent="0.3">
      <c r="A48" s="227" t="s">
        <v>403</v>
      </c>
      <c r="B48" s="223"/>
      <c r="C48" s="223"/>
      <c r="D48" s="223"/>
      <c r="E48" s="223"/>
      <c r="F48" s="224"/>
      <c r="G48" s="224"/>
      <c r="H48" s="223"/>
      <c r="I48" s="223"/>
      <c r="J48" s="228"/>
      <c r="K48" s="228"/>
      <c r="L48" s="231"/>
    </row>
    <row r="49" spans="1:23" ht="19.5" customHeight="1" x14ac:dyDescent="0.25">
      <c r="A49" s="232" t="s">
        <v>66</v>
      </c>
      <c r="B49" s="223"/>
      <c r="C49" s="223"/>
      <c r="D49" s="223"/>
      <c r="E49" s="223"/>
      <c r="F49" s="224"/>
      <c r="G49" s="224"/>
      <c r="H49" s="223"/>
      <c r="I49" s="223"/>
      <c r="J49" s="223"/>
      <c r="K49" s="223"/>
      <c r="L49" s="223"/>
      <c r="M49" s="1"/>
      <c r="N49" s="1"/>
      <c r="Q49" s="1"/>
      <c r="R49" s="1"/>
      <c r="S49" s="1"/>
      <c r="T49" s="1"/>
      <c r="U49" s="1"/>
      <c r="V49" s="1"/>
      <c r="W49" s="1"/>
    </row>
    <row r="50" spans="1:23" ht="19.5" customHeight="1" x14ac:dyDescent="0.25">
      <c r="A50" s="227" t="s">
        <v>308</v>
      </c>
      <c r="B50" s="223"/>
      <c r="C50" s="223"/>
      <c r="D50" s="223"/>
      <c r="E50" s="223"/>
      <c r="F50" s="224"/>
      <c r="G50" s="224"/>
      <c r="H50" s="223"/>
      <c r="I50" s="223"/>
      <c r="J50" s="223"/>
      <c r="K50" s="223"/>
      <c r="L50" s="223"/>
      <c r="M50" s="1"/>
      <c r="N50" s="1"/>
      <c r="Q50" s="1"/>
      <c r="R50" s="1"/>
      <c r="S50" s="1"/>
      <c r="T50" s="1"/>
      <c r="U50" s="1"/>
      <c r="V50" s="1"/>
      <c r="W50" s="1"/>
    </row>
    <row r="51" spans="1:23" ht="19.5" customHeight="1" x14ac:dyDescent="0.25">
      <c r="A51" s="227" t="s">
        <v>239</v>
      </c>
      <c r="B51" s="223"/>
      <c r="C51" s="223"/>
      <c r="D51" s="223"/>
      <c r="E51" s="223"/>
      <c r="F51" s="224"/>
      <c r="G51" s="224"/>
      <c r="H51" s="223"/>
      <c r="I51" s="223"/>
      <c r="J51" s="223"/>
      <c r="K51" s="223"/>
      <c r="L51" s="223"/>
      <c r="M51" s="1"/>
      <c r="N51" s="1"/>
      <c r="Q51" s="1"/>
      <c r="R51" s="1"/>
      <c r="S51" s="1"/>
      <c r="T51" s="1"/>
      <c r="U51" s="1"/>
      <c r="V51" s="1"/>
      <c r="W51" s="1"/>
    </row>
    <row r="52" spans="1:23" ht="19.5" customHeight="1" x14ac:dyDescent="0.25">
      <c r="A52" s="227" t="s">
        <v>404</v>
      </c>
      <c r="B52" s="223"/>
      <c r="C52" s="223"/>
      <c r="D52" s="223"/>
      <c r="E52" s="223"/>
      <c r="F52" s="224"/>
      <c r="G52" s="224"/>
      <c r="H52" s="223"/>
      <c r="I52" s="223"/>
      <c r="J52" s="223"/>
      <c r="K52" s="223"/>
      <c r="L52" s="223"/>
      <c r="M52" s="1"/>
      <c r="N52" s="1"/>
      <c r="Q52" s="1"/>
      <c r="R52" s="1"/>
      <c r="S52" s="1"/>
      <c r="T52" s="1"/>
      <c r="U52" s="1"/>
      <c r="V52" s="1"/>
      <c r="W52" s="1"/>
    </row>
    <row r="53" spans="1:23" ht="19.5" customHeight="1" x14ac:dyDescent="0.25">
      <c r="A53" s="227" t="s">
        <v>405</v>
      </c>
      <c r="B53" s="223"/>
      <c r="C53" s="223"/>
      <c r="D53" s="223"/>
      <c r="E53" s="223"/>
      <c r="F53" s="224"/>
      <c r="G53" s="224"/>
      <c r="H53" s="223"/>
      <c r="I53" s="223"/>
      <c r="J53" s="223"/>
      <c r="K53" s="223"/>
      <c r="L53" s="223"/>
      <c r="M53" s="1"/>
      <c r="N53" s="1"/>
      <c r="Q53" s="1"/>
      <c r="R53" s="1"/>
      <c r="S53" s="1"/>
      <c r="T53" s="1"/>
      <c r="U53" s="1"/>
      <c r="V53" s="1"/>
      <c r="W53" s="1"/>
    </row>
    <row r="54" spans="1:23" ht="19.5" customHeight="1" x14ac:dyDescent="0.25">
      <c r="A54" s="227"/>
      <c r="B54" s="223"/>
      <c r="C54" s="223"/>
      <c r="D54" s="223"/>
      <c r="E54" s="223"/>
      <c r="F54" s="224"/>
      <c r="G54" s="224"/>
      <c r="H54" s="223"/>
      <c r="I54" s="223"/>
      <c r="J54" s="223"/>
      <c r="K54" s="223"/>
      <c r="L54" s="223"/>
      <c r="M54" s="1"/>
      <c r="N54" s="1"/>
      <c r="Q54" s="1"/>
      <c r="R54" s="1"/>
      <c r="S54" s="1"/>
      <c r="T54" s="1"/>
      <c r="U54" s="1"/>
      <c r="V54" s="1"/>
      <c r="W54" s="1"/>
    </row>
    <row r="55" spans="1:23" ht="19.5" customHeight="1" x14ac:dyDescent="0.25">
      <c r="A55" s="225" t="s">
        <v>92</v>
      </c>
      <c r="B55" s="233"/>
      <c r="C55" s="233"/>
      <c r="D55" s="223"/>
      <c r="E55" s="223"/>
      <c r="F55" s="224"/>
      <c r="G55" s="224"/>
      <c r="H55" s="223"/>
      <c r="I55" s="223"/>
      <c r="J55" s="223"/>
      <c r="K55" s="223"/>
      <c r="L55" s="223"/>
      <c r="M55" s="1"/>
      <c r="N55" s="1"/>
      <c r="Q55" s="1"/>
      <c r="R55" s="1"/>
      <c r="S55" s="1"/>
      <c r="T55" s="1"/>
      <c r="U55" s="1"/>
      <c r="V55" s="1"/>
      <c r="W55" s="1"/>
    </row>
    <row r="56" spans="1:23" ht="19.5" customHeight="1" x14ac:dyDescent="0.25">
      <c r="A56" s="227" t="s">
        <v>309</v>
      </c>
      <c r="B56" s="223"/>
      <c r="C56" s="223"/>
      <c r="D56" s="223"/>
      <c r="E56" s="223"/>
      <c r="F56" s="224"/>
      <c r="G56" s="224"/>
      <c r="H56" s="223"/>
      <c r="I56" s="223"/>
      <c r="J56" s="223"/>
      <c r="K56" s="223"/>
      <c r="L56" s="223"/>
      <c r="M56" s="1"/>
      <c r="N56" s="1"/>
      <c r="Q56" s="1"/>
      <c r="R56" s="1"/>
      <c r="S56" s="1"/>
      <c r="T56" s="1"/>
      <c r="U56" s="1"/>
      <c r="V56" s="1"/>
      <c r="W56" s="1"/>
    </row>
    <row r="57" spans="1:23" ht="19.5" customHeight="1" x14ac:dyDescent="0.25">
      <c r="A57" s="227" t="s">
        <v>322</v>
      </c>
      <c r="B57" s="223"/>
      <c r="C57" s="223"/>
      <c r="D57" s="223"/>
      <c r="E57" s="223"/>
      <c r="F57" s="224"/>
      <c r="G57" s="224"/>
      <c r="H57" s="223"/>
      <c r="I57" s="223"/>
      <c r="J57" s="223"/>
      <c r="K57" s="223"/>
      <c r="L57" s="223"/>
      <c r="M57" s="1"/>
      <c r="N57" s="1"/>
      <c r="Q57" s="1"/>
      <c r="R57" s="1"/>
      <c r="S57" s="1"/>
      <c r="T57" s="1"/>
      <c r="U57" s="1"/>
      <c r="V57" s="1"/>
      <c r="W57" s="1"/>
    </row>
    <row r="58" spans="1:23" ht="19.5" customHeight="1" x14ac:dyDescent="0.25">
      <c r="A58" s="227"/>
      <c r="B58" s="223"/>
      <c r="C58" s="223"/>
      <c r="D58" s="223"/>
      <c r="E58" s="223"/>
      <c r="F58" s="224"/>
      <c r="G58" s="224"/>
      <c r="H58" s="223"/>
      <c r="I58" s="223"/>
      <c r="J58" s="223"/>
      <c r="K58" s="223"/>
      <c r="L58" s="223"/>
      <c r="M58" s="1"/>
      <c r="N58" s="1"/>
      <c r="Q58" s="1"/>
      <c r="R58" s="1"/>
      <c r="S58" s="1"/>
      <c r="T58" s="1"/>
      <c r="U58" s="1"/>
      <c r="V58" s="1"/>
      <c r="W58" s="1"/>
    </row>
    <row r="59" spans="1:23" ht="19.5" customHeight="1" x14ac:dyDescent="0.25">
      <c r="A59" s="225" t="s">
        <v>91</v>
      </c>
      <c r="B59" s="223"/>
      <c r="C59" s="223"/>
      <c r="D59" s="223"/>
      <c r="E59" s="223"/>
      <c r="F59" s="224"/>
      <c r="G59" s="224"/>
      <c r="H59" s="223"/>
      <c r="I59" s="223"/>
      <c r="J59" s="223"/>
      <c r="K59" s="223"/>
      <c r="L59" s="223"/>
      <c r="M59" s="1"/>
      <c r="N59" s="1"/>
      <c r="Q59" s="1"/>
      <c r="R59" s="1"/>
      <c r="S59" s="1"/>
      <c r="T59" s="1"/>
      <c r="U59" s="1"/>
      <c r="V59" s="1"/>
      <c r="W59" s="1"/>
    </row>
    <row r="60" spans="1:23" ht="19.5" customHeight="1" x14ac:dyDescent="0.25">
      <c r="A60" s="227" t="s">
        <v>323</v>
      </c>
      <c r="B60" s="223"/>
      <c r="C60" s="223"/>
      <c r="D60" s="223"/>
      <c r="E60" s="223"/>
      <c r="F60" s="224"/>
      <c r="G60" s="224"/>
      <c r="H60" s="223"/>
      <c r="I60" s="223"/>
      <c r="J60" s="223"/>
      <c r="K60" s="223"/>
      <c r="L60" s="223"/>
      <c r="M60" s="1"/>
      <c r="N60" s="1"/>
      <c r="Q60" s="1"/>
      <c r="R60" s="1"/>
      <c r="S60" s="1"/>
      <c r="T60" s="1"/>
      <c r="U60" s="1"/>
      <c r="V60" s="1"/>
      <c r="W60" s="1"/>
    </row>
    <row r="61" spans="1:23" ht="19.5" customHeight="1" x14ac:dyDescent="0.25">
      <c r="A61" s="227"/>
      <c r="B61" s="223"/>
      <c r="C61" s="223"/>
      <c r="D61" s="223"/>
      <c r="E61" s="223"/>
      <c r="F61" s="224"/>
      <c r="G61" s="224"/>
      <c r="H61" s="223"/>
      <c r="I61" s="223"/>
      <c r="J61" s="223"/>
      <c r="K61" s="223"/>
      <c r="L61" s="223"/>
      <c r="M61" s="1"/>
      <c r="N61" s="1"/>
      <c r="Q61" s="1"/>
      <c r="R61" s="1"/>
      <c r="S61" s="1"/>
      <c r="T61" s="1"/>
      <c r="U61" s="1"/>
      <c r="V61" s="1"/>
      <c r="W61" s="1"/>
    </row>
    <row r="62" spans="1:23" ht="19.5" customHeight="1" x14ac:dyDescent="0.25">
      <c r="A62" s="225" t="s">
        <v>241</v>
      </c>
      <c r="B62" s="223"/>
      <c r="C62" s="223"/>
      <c r="D62" s="223"/>
      <c r="E62" s="223"/>
      <c r="F62" s="224"/>
      <c r="G62" s="224"/>
      <c r="H62" s="223"/>
      <c r="I62" s="223"/>
      <c r="J62" s="223"/>
      <c r="K62" s="223"/>
      <c r="L62" s="223"/>
      <c r="M62" s="1"/>
      <c r="N62" s="1"/>
      <c r="Q62" s="1"/>
      <c r="R62" s="1"/>
      <c r="S62" s="1"/>
      <c r="T62" s="1"/>
      <c r="U62" s="1"/>
      <c r="V62" s="1"/>
      <c r="W62" s="1"/>
    </row>
    <row r="63" spans="1:23" ht="19.5" customHeight="1" x14ac:dyDescent="0.25">
      <c r="A63" s="234" t="s">
        <v>409</v>
      </c>
      <c r="B63" s="223"/>
      <c r="C63" s="223"/>
      <c r="D63" s="223"/>
      <c r="E63" s="223"/>
      <c r="F63" s="224"/>
      <c r="G63" s="224"/>
      <c r="H63" s="223"/>
      <c r="I63" s="223"/>
      <c r="J63" s="223"/>
      <c r="K63" s="223"/>
      <c r="L63" s="223"/>
      <c r="M63" s="1"/>
      <c r="N63" s="1"/>
      <c r="Q63" s="1"/>
      <c r="R63" s="1"/>
      <c r="S63" s="1"/>
      <c r="T63" s="1"/>
      <c r="U63" s="1"/>
      <c r="V63" s="1"/>
      <c r="W63" s="1"/>
    </row>
    <row r="64" spans="1:23" ht="19.5" customHeight="1" x14ac:dyDescent="0.25">
      <c r="A64" s="223"/>
      <c r="B64" s="223"/>
      <c r="C64" s="223"/>
      <c r="D64" s="223"/>
      <c r="E64" s="223"/>
      <c r="F64" s="224"/>
      <c r="G64" s="224"/>
      <c r="H64" s="223"/>
      <c r="I64" s="223"/>
      <c r="J64" s="223"/>
      <c r="K64" s="223"/>
      <c r="L64" s="223"/>
      <c r="M64" s="1"/>
      <c r="N64" s="1"/>
      <c r="Q64" s="1"/>
      <c r="R64" s="1"/>
      <c r="S64" s="1"/>
      <c r="T64" s="1"/>
      <c r="U64" s="1"/>
      <c r="V64" s="1"/>
      <c r="W64" s="1"/>
    </row>
    <row r="65" spans="1:23" ht="19.5" customHeight="1" x14ac:dyDescent="0.25">
      <c r="A65" s="225" t="s">
        <v>238</v>
      </c>
      <c r="B65" s="223"/>
      <c r="C65" s="223"/>
      <c r="D65" s="223"/>
      <c r="E65" s="223"/>
      <c r="F65" s="224"/>
      <c r="G65" s="224"/>
      <c r="H65" s="223"/>
      <c r="I65" s="223"/>
      <c r="J65" s="223"/>
      <c r="K65" s="223"/>
      <c r="L65" s="223"/>
      <c r="M65" s="1"/>
      <c r="N65" s="1"/>
      <c r="Q65" s="1"/>
      <c r="R65" s="1"/>
      <c r="S65" s="1"/>
      <c r="T65" s="1"/>
      <c r="U65" s="1"/>
      <c r="V65" s="1"/>
      <c r="W65" s="1"/>
    </row>
    <row r="66" spans="1:23" ht="19.5" customHeight="1" x14ac:dyDescent="0.25">
      <c r="A66" s="227" t="s">
        <v>240</v>
      </c>
      <c r="B66" s="227"/>
      <c r="C66" s="227"/>
      <c r="D66" s="227"/>
      <c r="E66" s="223"/>
      <c r="F66" s="224"/>
      <c r="G66" s="224"/>
      <c r="H66" s="223"/>
      <c r="I66" s="223"/>
      <c r="J66" s="223"/>
      <c r="K66" s="223"/>
      <c r="L66" s="223"/>
      <c r="M66" s="1"/>
      <c r="N66" s="1"/>
      <c r="Q66" s="1"/>
      <c r="R66" s="1"/>
      <c r="S66" s="1"/>
      <c r="T66" s="1"/>
      <c r="U66" s="1"/>
      <c r="V66" s="1"/>
      <c r="W66" s="1"/>
    </row>
    <row r="67" spans="1:23" ht="19.5" customHeight="1" x14ac:dyDescent="0.25">
      <c r="A67" s="227" t="s">
        <v>316</v>
      </c>
      <c r="B67" s="227"/>
      <c r="C67" s="227"/>
      <c r="D67" s="227"/>
      <c r="E67" s="223"/>
      <c r="F67" s="224"/>
      <c r="G67" s="224"/>
      <c r="H67" s="223"/>
      <c r="I67" s="223"/>
      <c r="J67" s="223"/>
      <c r="K67" s="223"/>
      <c r="L67" s="223"/>
      <c r="M67" s="1"/>
      <c r="N67" s="1"/>
      <c r="Q67" s="1"/>
      <c r="R67" s="1"/>
      <c r="S67" s="1"/>
      <c r="T67" s="1"/>
      <c r="U67" s="1"/>
      <c r="V67" s="1"/>
      <c r="W67" s="1"/>
    </row>
    <row r="68" spans="1:23" ht="19.5" customHeight="1" x14ac:dyDescent="0.3">
      <c r="A68" s="223"/>
      <c r="B68" s="223"/>
      <c r="C68" s="223"/>
      <c r="D68" s="223"/>
      <c r="E68" s="223"/>
      <c r="F68" s="224"/>
      <c r="G68" s="224"/>
      <c r="H68" s="223"/>
      <c r="I68" s="223"/>
      <c r="J68" s="223"/>
      <c r="K68" s="223"/>
      <c r="L68" s="223"/>
    </row>
  </sheetData>
  <dataConsolidate/>
  <mergeCells count="19">
    <mergeCell ref="W21:W24"/>
    <mergeCell ref="I3:J3"/>
    <mergeCell ref="I4:J4"/>
    <mergeCell ref="L3:M3"/>
    <mergeCell ref="L4:M4"/>
    <mergeCell ref="W18:W19"/>
    <mergeCell ref="T21:T24"/>
    <mergeCell ref="U21:U24"/>
    <mergeCell ref="V21:V24"/>
    <mergeCell ref="P3:P5"/>
    <mergeCell ref="D36:E36"/>
    <mergeCell ref="B6:D6"/>
    <mergeCell ref="B7:D7"/>
    <mergeCell ref="B8:D8"/>
    <mergeCell ref="D11:D12"/>
    <mergeCell ref="C11:C12"/>
    <mergeCell ref="B11:B12"/>
    <mergeCell ref="E11:E12"/>
    <mergeCell ref="A33:B35"/>
  </mergeCells>
  <phoneticPr fontId="0" type="noConversion"/>
  <hyperlinks>
    <hyperlink ref="D2" r:id="rId1"/>
  </hyperlinks>
  <printOptions horizontalCentered="1"/>
  <pageMargins left="0.25" right="0.25" top="0.75" bottom="0.75" header="0.3" footer="0.3"/>
  <pageSetup scale="75" orientation="portrait" r:id="rId2"/>
  <headerFooter alignWithMargins="0">
    <oddHeader>&amp;L&amp;"Verdana,Bold"&amp;12JMU Short-Term Program Budget Projection&amp;"Verdana,Regular"
&amp;R  as of &amp;D</oddHeader>
    <oddFooter>&amp;L&amp;A&amp;Rfile name:  &amp;F</oddFooter>
  </headerFooter>
  <colBreaks count="2" manualBreakCount="2">
    <brk id="6" min="1" max="41" man="1"/>
    <brk id="15" max="1048575" man="1"/>
  </colBreaks>
  <drawing r:id="rId3"/>
  <legacyDrawing r:id="rId4"/>
  <extLst>
    <ext xmlns:x14="http://schemas.microsoft.com/office/spreadsheetml/2009/9/main" uri="{CCE6A557-97BC-4b89-ADB6-D9C93CAAB3DF}">
      <x14:dataValidations xmlns:xm="http://schemas.microsoft.com/office/excel/2006/main" xWindow="487" yWindow="327" count="1">
        <x14:dataValidation type="list" showInputMessage="1" promptTitle="Currency #1" prompt="Please choose the currency abbreviation:_x000a_">
          <x14:formula1>
            <xm:f>'Definitions and Formulas'!$B$36:$B$63</xm:f>
          </x14:formula1>
          <xm:sqref>D3:D4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37"/>
  <sheetViews>
    <sheetView zoomScale="75" zoomScaleNormal="75" workbookViewId="0">
      <selection activeCell="I24" activeCellId="1" sqref="I16 I24"/>
    </sheetView>
  </sheetViews>
  <sheetFormatPr defaultRowHeight="15.75" x14ac:dyDescent="0.25"/>
  <cols>
    <col min="1" max="1" width="8.85546875" style="1" customWidth="1"/>
    <col min="2" max="2" width="34.5703125" style="1" customWidth="1"/>
    <col min="3" max="3" width="12.85546875" style="1" customWidth="1"/>
    <col min="4" max="4" width="24.42578125" style="1" customWidth="1"/>
    <col min="5" max="6" width="12.85546875" style="1" customWidth="1"/>
    <col min="7" max="7" width="11.28515625" style="1" customWidth="1"/>
    <col min="8" max="9" width="15.140625" customWidth="1"/>
    <col min="10" max="10" width="2.42578125" customWidth="1"/>
    <col min="11" max="11" width="11.28515625" customWidth="1"/>
    <col min="12" max="12" width="1" customWidth="1"/>
  </cols>
  <sheetData>
    <row r="1" spans="1:16" ht="9" customHeight="1" x14ac:dyDescent="0.25">
      <c r="A1" s="5"/>
      <c r="G1"/>
    </row>
    <row r="2" spans="1:16" ht="20.25" x14ac:dyDescent="0.3">
      <c r="A2" s="5">
        <v>2020</v>
      </c>
      <c r="B2" s="50" t="s">
        <v>150</v>
      </c>
      <c r="C2"/>
      <c r="D2"/>
      <c r="E2" s="2" t="str">
        <f>'SUM2020 Budget Worksheet'!I2</f>
        <v xml:space="preserve"> </v>
      </c>
      <c r="G2"/>
      <c r="H2" s="70" t="s">
        <v>168</v>
      </c>
      <c r="I2" s="70"/>
      <c r="J2" s="70">
        <f>SUM(COUNT(#REF!),COUNT(#REF!))</f>
        <v>0</v>
      </c>
    </row>
    <row r="3" spans="1:16" ht="18" x14ac:dyDescent="0.25">
      <c r="A3" s="5"/>
      <c r="B3" s="5"/>
      <c r="C3"/>
      <c r="D3"/>
      <c r="E3"/>
      <c r="F3"/>
      <c r="G3"/>
      <c r="K3" s="161"/>
      <c r="L3" s="161"/>
      <c r="M3" s="161"/>
      <c r="N3" s="161"/>
      <c r="O3" s="161"/>
      <c r="P3" s="161"/>
    </row>
    <row r="4" spans="1:16" ht="34.5" customHeight="1" x14ac:dyDescent="0.2">
      <c r="A4" s="320" t="s">
        <v>62</v>
      </c>
      <c r="B4" s="320"/>
      <c r="C4" s="320"/>
      <c r="D4" s="320"/>
      <c r="E4" s="320"/>
      <c r="F4" s="320"/>
      <c r="G4" s="320"/>
      <c r="H4" s="320"/>
      <c r="I4" s="320"/>
      <c r="J4" s="320"/>
    </row>
    <row r="5" spans="1:16" ht="32.25" customHeight="1" x14ac:dyDescent="0.2">
      <c r="A5" s="321" t="s">
        <v>116</v>
      </c>
      <c r="B5" s="321"/>
      <c r="C5" s="321"/>
      <c r="D5" s="321"/>
      <c r="E5" s="321"/>
      <c r="F5" s="321"/>
      <c r="G5" s="321"/>
      <c r="H5" s="321"/>
      <c r="I5" s="321"/>
      <c r="J5" s="321"/>
      <c r="K5" s="321"/>
    </row>
    <row r="6" spans="1:16" ht="32.25" customHeight="1" x14ac:dyDescent="0.2">
      <c r="A6" s="321" t="s">
        <v>117</v>
      </c>
      <c r="B6" s="321"/>
      <c r="C6" s="321"/>
      <c r="D6" s="321"/>
      <c r="E6" s="321"/>
      <c r="F6" s="321"/>
      <c r="G6" s="321"/>
      <c r="H6" s="321"/>
      <c r="I6" s="321"/>
      <c r="J6" s="321"/>
      <c r="K6" s="321"/>
    </row>
    <row r="7" spans="1:16" ht="32.25" customHeight="1" x14ac:dyDescent="0.2">
      <c r="A7" s="321" t="s">
        <v>390</v>
      </c>
      <c r="B7" s="321"/>
      <c r="C7" s="321"/>
      <c r="D7" s="321"/>
      <c r="E7" s="321"/>
      <c r="F7" s="321"/>
      <c r="G7" s="321"/>
      <c r="H7" s="321"/>
      <c r="I7" s="321"/>
      <c r="J7" s="321"/>
      <c r="K7" s="321"/>
    </row>
    <row r="8" spans="1:16" ht="32.25" customHeight="1" x14ac:dyDescent="0.2">
      <c r="A8" s="321" t="s">
        <v>282</v>
      </c>
      <c r="B8" s="321"/>
      <c r="C8" s="321"/>
      <c r="D8" s="321"/>
      <c r="E8" s="321"/>
      <c r="F8" s="321"/>
      <c r="G8" s="321"/>
      <c r="H8" s="321"/>
      <c r="I8" s="321"/>
      <c r="J8" s="321"/>
      <c r="K8" s="321"/>
    </row>
    <row r="9" spans="1:16" ht="6" customHeight="1" x14ac:dyDescent="0.2">
      <c r="A9" s="58"/>
      <c r="B9" s="58"/>
      <c r="C9" s="58"/>
      <c r="D9" s="58"/>
      <c r="E9" s="58"/>
      <c r="F9" s="58"/>
      <c r="G9" s="58"/>
      <c r="H9" s="58"/>
      <c r="I9" s="58"/>
      <c r="J9" s="58"/>
    </row>
    <row r="10" spans="1:16" ht="31.5" customHeight="1" x14ac:dyDescent="0.25">
      <c r="A10" s="67" t="s">
        <v>125</v>
      </c>
      <c r="B10" s="67" t="s">
        <v>120</v>
      </c>
      <c r="C10" s="63" t="s">
        <v>54</v>
      </c>
      <c r="D10" s="63" t="s">
        <v>401</v>
      </c>
      <c r="E10" s="63" t="s">
        <v>119</v>
      </c>
      <c r="F10" s="63" t="s">
        <v>121</v>
      </c>
      <c r="G10" s="63" t="s">
        <v>118</v>
      </c>
      <c r="H10" s="67" t="s">
        <v>114</v>
      </c>
      <c r="I10" s="67" t="s">
        <v>115</v>
      </c>
      <c r="K10" s="133" t="s">
        <v>283</v>
      </c>
    </row>
    <row r="11" spans="1:16" x14ac:dyDescent="0.25">
      <c r="A11" s="2"/>
      <c r="B11" s="203"/>
      <c r="C11" s="204">
        <v>1</v>
      </c>
      <c r="D11" s="203"/>
      <c r="E11" s="205"/>
      <c r="F11" s="205"/>
      <c r="G11" s="205"/>
      <c r="H11" s="206"/>
      <c r="I11" s="207"/>
      <c r="J11" s="134"/>
    </row>
    <row r="12" spans="1:16" x14ac:dyDescent="0.25">
      <c r="A12" s="2"/>
      <c r="B12" s="203"/>
      <c r="C12" s="204"/>
      <c r="D12" s="203"/>
      <c r="E12" s="205"/>
      <c r="F12" s="205"/>
      <c r="G12" s="205"/>
      <c r="H12" s="206"/>
      <c r="I12" s="207"/>
      <c r="J12" s="134"/>
    </row>
    <row r="13" spans="1:16" x14ac:dyDescent="0.25">
      <c r="A13" s="2"/>
      <c r="B13" s="203"/>
      <c r="C13" s="204"/>
      <c r="D13" s="203"/>
      <c r="E13" s="205"/>
      <c r="F13" s="205"/>
      <c r="G13" s="205"/>
      <c r="H13" s="206"/>
      <c r="I13" s="207"/>
      <c r="J13" s="134"/>
    </row>
    <row r="14" spans="1:16" x14ac:dyDescent="0.25">
      <c r="A14" s="2"/>
      <c r="B14" s="208"/>
      <c r="C14" s="209"/>
      <c r="D14" s="208"/>
      <c r="E14" s="210"/>
      <c r="F14" s="210"/>
      <c r="G14" s="210"/>
      <c r="H14" s="211"/>
      <c r="I14" s="207"/>
      <c r="J14" s="134"/>
    </row>
    <row r="15" spans="1:16" x14ac:dyDescent="0.25">
      <c r="A15" s="2"/>
      <c r="B15" s="208"/>
      <c r="C15" s="209"/>
      <c r="D15" s="208"/>
      <c r="E15" s="210"/>
      <c r="F15" s="210"/>
      <c r="G15" s="210"/>
      <c r="H15" s="211"/>
      <c r="I15" s="207"/>
      <c r="J15" s="134"/>
    </row>
    <row r="16" spans="1:16" ht="18" customHeight="1" x14ac:dyDescent="0.25">
      <c r="C16" s="60"/>
      <c r="H16" s="11" t="s">
        <v>123</v>
      </c>
      <c r="I16" s="273">
        <f>SUM(I11:I15)</f>
        <v>0</v>
      </c>
    </row>
    <row r="17" spans="1:15" ht="18" customHeight="1" x14ac:dyDescent="0.25">
      <c r="C17" s="60"/>
    </row>
    <row r="18" spans="1:15" ht="31.5" customHeight="1" x14ac:dyDescent="0.25">
      <c r="A18" s="67" t="s">
        <v>124</v>
      </c>
      <c r="B18" s="64" t="s">
        <v>120</v>
      </c>
      <c r="C18" s="62" t="s">
        <v>54</v>
      </c>
      <c r="D18" s="62" t="s">
        <v>71</v>
      </c>
      <c r="E18" s="327" t="s">
        <v>53</v>
      </c>
      <c r="F18" s="327"/>
      <c r="G18" s="327"/>
      <c r="H18" s="327"/>
      <c r="I18" s="67" t="s">
        <v>113</v>
      </c>
    </row>
    <row r="19" spans="1:15" x14ac:dyDescent="0.25">
      <c r="A19" s="2"/>
      <c r="B19" s="208"/>
      <c r="C19" s="209"/>
      <c r="D19" s="208"/>
      <c r="E19" s="322"/>
      <c r="F19" s="323"/>
      <c r="G19" s="323"/>
      <c r="H19" s="324"/>
      <c r="I19" s="207"/>
    </row>
    <row r="20" spans="1:15" x14ac:dyDescent="0.25">
      <c r="A20" s="2"/>
      <c r="B20" s="208"/>
      <c r="C20" s="209"/>
      <c r="D20" s="208"/>
      <c r="E20" s="322"/>
      <c r="F20" s="323"/>
      <c r="G20" s="323"/>
      <c r="H20" s="324"/>
      <c r="I20" s="207"/>
    </row>
    <row r="21" spans="1:15" x14ac:dyDescent="0.25">
      <c r="A21" s="2"/>
      <c r="B21" s="208"/>
      <c r="C21" s="209"/>
      <c r="D21" s="208"/>
      <c r="E21" s="322"/>
      <c r="F21" s="323"/>
      <c r="G21" s="323"/>
      <c r="H21" s="324"/>
      <c r="I21" s="207"/>
    </row>
    <row r="22" spans="1:15" x14ac:dyDescent="0.25">
      <c r="A22" s="2"/>
      <c r="B22" s="208"/>
      <c r="C22" s="209"/>
      <c r="D22" s="208"/>
      <c r="E22" s="322"/>
      <c r="F22" s="323"/>
      <c r="G22" s="323"/>
      <c r="H22" s="324"/>
      <c r="I22" s="207"/>
    </row>
    <row r="23" spans="1:15" x14ac:dyDescent="0.25">
      <c r="A23" s="2"/>
      <c r="B23" s="208"/>
      <c r="C23" s="209"/>
      <c r="D23" s="208"/>
      <c r="E23" s="322"/>
      <c r="F23" s="323"/>
      <c r="G23" s="323"/>
      <c r="H23" s="324"/>
      <c r="I23" s="207"/>
    </row>
    <row r="24" spans="1:15" ht="18" customHeight="1" x14ac:dyDescent="0.25">
      <c r="H24" s="11" t="s">
        <v>122</v>
      </c>
      <c r="I24" s="273">
        <f>SUM(I19:I23)</f>
        <v>0</v>
      </c>
    </row>
    <row r="25" spans="1:15" ht="18" customHeight="1" x14ac:dyDescent="0.25">
      <c r="H25" s="66"/>
      <c r="I25" s="61"/>
    </row>
    <row r="26" spans="1:15" ht="32.25" customHeight="1" x14ac:dyDescent="0.25">
      <c r="A26" s="67" t="s">
        <v>126</v>
      </c>
      <c r="B26" s="64" t="s">
        <v>120</v>
      </c>
      <c r="D26" s="327" t="s">
        <v>71</v>
      </c>
      <c r="E26" s="327"/>
      <c r="F26" s="327" t="s">
        <v>149</v>
      </c>
      <c r="G26" s="327"/>
      <c r="H26" s="327"/>
      <c r="I26" s="61"/>
    </row>
    <row r="27" spans="1:15" ht="18.75" customHeight="1" x14ac:dyDescent="0.25">
      <c r="B27" s="208"/>
      <c r="C27" s="61"/>
      <c r="D27" s="325"/>
      <c r="E27" s="326"/>
      <c r="F27" s="317"/>
      <c r="G27" s="318"/>
      <c r="H27" s="319"/>
      <c r="I27" s="61"/>
    </row>
    <row r="28" spans="1:15" ht="18.75" customHeight="1" x14ac:dyDescent="0.25">
      <c r="B28" s="208"/>
      <c r="C28" s="61"/>
      <c r="D28" s="325"/>
      <c r="E28" s="326"/>
      <c r="F28" s="317"/>
      <c r="G28" s="318"/>
      <c r="H28" s="319"/>
      <c r="I28" s="61"/>
    </row>
    <row r="29" spans="1:15" ht="18.75" customHeight="1" x14ac:dyDescent="0.25">
      <c r="B29" s="208"/>
      <c r="C29" s="61"/>
      <c r="D29" s="325"/>
      <c r="E29" s="326"/>
      <c r="F29" s="317"/>
      <c r="G29" s="318"/>
      <c r="H29" s="319"/>
      <c r="I29" s="61"/>
    </row>
    <row r="30" spans="1:15" ht="18.75" customHeight="1" x14ac:dyDescent="0.25">
      <c r="H30" s="66"/>
      <c r="I30" s="61"/>
    </row>
    <row r="31" spans="1:15" ht="18.75" customHeight="1" x14ac:dyDescent="0.25">
      <c r="B31" s="2" t="s">
        <v>79</v>
      </c>
      <c r="C31" s="2"/>
      <c r="L31" s="59"/>
      <c r="M31" s="59"/>
      <c r="N31" s="59"/>
      <c r="O31" s="59"/>
    </row>
    <row r="32" spans="1:15" ht="18.75" customHeight="1" x14ac:dyDescent="0.25">
      <c r="A32" s="29"/>
      <c r="B32" s="2" t="s">
        <v>93</v>
      </c>
      <c r="C32" s="2"/>
      <c r="D32" s="49"/>
      <c r="F32" s="10" t="s">
        <v>55</v>
      </c>
      <c r="G32" s="10"/>
      <c r="H32" s="65"/>
      <c r="I32" s="65"/>
      <c r="J32" s="65"/>
      <c r="K32" s="59"/>
      <c r="L32" s="59"/>
      <c r="M32" s="59"/>
      <c r="N32" s="59"/>
      <c r="O32" s="59"/>
    </row>
    <row r="33" spans="2:8" customFormat="1" ht="18.75" customHeight="1" x14ac:dyDescent="0.25">
      <c r="B33" s="2" t="s">
        <v>94</v>
      </c>
      <c r="C33" s="2"/>
      <c r="D33" s="1"/>
      <c r="E33" s="1"/>
      <c r="F33" s="56" t="s">
        <v>326</v>
      </c>
      <c r="G33" s="1"/>
      <c r="H33" s="160"/>
    </row>
    <row r="34" spans="2:8" customFormat="1" ht="3.75" customHeight="1" x14ac:dyDescent="0.25">
      <c r="B34" s="1"/>
      <c r="C34" s="1"/>
      <c r="D34" s="1"/>
      <c r="E34" s="1"/>
      <c r="F34" s="1"/>
      <c r="G34" s="1"/>
    </row>
    <row r="36" spans="2:8" customFormat="1" x14ac:dyDescent="0.25">
      <c r="B36" s="138" t="s">
        <v>233</v>
      </c>
      <c r="C36" s="1"/>
      <c r="D36" s="68" t="s">
        <v>168</v>
      </c>
      <c r="E36" s="1"/>
      <c r="F36" s="1"/>
      <c r="G36" s="1"/>
    </row>
    <row r="37" spans="2:8" customFormat="1" x14ac:dyDescent="0.25">
      <c r="B37" s="1"/>
      <c r="C37" s="1"/>
      <c r="D37">
        <f>SUM(COUNT(C11:C15),COUNT(C19:C23))</f>
        <v>1</v>
      </c>
      <c r="E37" s="1"/>
      <c r="F37" s="1"/>
      <c r="G37" s="1"/>
    </row>
  </sheetData>
  <mergeCells count="19">
    <mergeCell ref="E18:H18"/>
    <mergeCell ref="E19:H19"/>
    <mergeCell ref="E20:H20"/>
    <mergeCell ref="F29:H29"/>
    <mergeCell ref="A4:J4"/>
    <mergeCell ref="A5:K5"/>
    <mergeCell ref="A6:K6"/>
    <mergeCell ref="A7:K7"/>
    <mergeCell ref="A8:K8"/>
    <mergeCell ref="E21:H21"/>
    <mergeCell ref="D27:E27"/>
    <mergeCell ref="D28:E28"/>
    <mergeCell ref="D29:E29"/>
    <mergeCell ref="F26:H26"/>
    <mergeCell ref="D26:E26"/>
    <mergeCell ref="F27:H27"/>
    <mergeCell ref="F28:H28"/>
    <mergeCell ref="E22:H22"/>
    <mergeCell ref="E23:H23"/>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5"/>
  <sheetViews>
    <sheetView zoomScale="75" zoomScaleNormal="75" workbookViewId="0">
      <selection activeCell="D14" sqref="D14"/>
    </sheetView>
  </sheetViews>
  <sheetFormatPr defaultRowHeight="15.75" x14ac:dyDescent="0.25"/>
  <cols>
    <col min="1" max="1" width="5" style="1" customWidth="1"/>
    <col min="2" max="2" width="49" style="1" customWidth="1"/>
    <col min="3" max="3" width="18.28515625" style="1" customWidth="1"/>
    <col min="4" max="4" width="65.140625" style="1" customWidth="1"/>
    <col min="5" max="5" width="1" customWidth="1"/>
  </cols>
  <sheetData>
    <row r="1" spans="1:4" ht="18" x14ac:dyDescent="0.25">
      <c r="B1" s="5" t="s">
        <v>0</v>
      </c>
      <c r="C1" s="3"/>
      <c r="D1" s="56" t="str">
        <f>'SUM2020 Budget Worksheet'!I2</f>
        <v xml:space="preserve"> </v>
      </c>
    </row>
    <row r="2" spans="1:4" ht="18" x14ac:dyDescent="0.25">
      <c r="B2" s="5" t="s">
        <v>1</v>
      </c>
      <c r="C2" s="3"/>
    </row>
    <row r="3" spans="1:4" ht="20.25" x14ac:dyDescent="0.3">
      <c r="B3" s="5" t="s">
        <v>402</v>
      </c>
      <c r="C3" s="3"/>
      <c r="D3" s="50" t="s">
        <v>408</v>
      </c>
    </row>
    <row r="4" spans="1:4" ht="10.5" customHeight="1" x14ac:dyDescent="0.25">
      <c r="B4" s="5"/>
      <c r="C4" s="3"/>
    </row>
    <row r="5" spans="1:4" ht="15.75" customHeight="1" x14ac:dyDescent="0.25">
      <c r="B5" s="328" t="s">
        <v>327</v>
      </c>
      <c r="C5" s="328"/>
      <c r="D5" s="328"/>
    </row>
    <row r="6" spans="1:4" x14ac:dyDescent="0.25">
      <c r="B6" s="328"/>
      <c r="C6" s="328"/>
      <c r="D6" s="328"/>
    </row>
    <row r="7" spans="1:4" x14ac:dyDescent="0.25">
      <c r="B7" s="328"/>
      <c r="C7" s="328"/>
      <c r="D7" s="328"/>
    </row>
    <row r="8" spans="1:4" x14ac:dyDescent="0.25">
      <c r="B8" s="328"/>
      <c r="C8" s="328"/>
      <c r="D8" s="328"/>
    </row>
    <row r="9" spans="1:4" x14ac:dyDescent="0.25">
      <c r="B9" s="328"/>
      <c r="C9" s="328"/>
      <c r="D9" s="328"/>
    </row>
    <row r="10" spans="1:4" x14ac:dyDescent="0.25">
      <c r="B10" s="328"/>
      <c r="C10" s="328"/>
      <c r="D10" s="328"/>
    </row>
    <row r="11" spans="1:4" x14ac:dyDescent="0.25">
      <c r="B11" s="28"/>
      <c r="C11" s="28"/>
      <c r="D11" s="28"/>
    </row>
    <row r="12" spans="1:4" ht="18" x14ac:dyDescent="0.25">
      <c r="A12" s="6"/>
      <c r="B12" s="7" t="s">
        <v>48</v>
      </c>
      <c r="C12" s="8" t="s">
        <v>46</v>
      </c>
      <c r="D12" s="8" t="s">
        <v>46</v>
      </c>
    </row>
    <row r="13" spans="1:4" x14ac:dyDescent="0.25">
      <c r="A13" s="8" t="s">
        <v>46</v>
      </c>
      <c r="B13" s="9" t="s">
        <v>52</v>
      </c>
      <c r="C13" s="9" t="s">
        <v>49</v>
      </c>
      <c r="D13" s="8" t="s">
        <v>58</v>
      </c>
    </row>
    <row r="14" spans="1:4" x14ac:dyDescent="0.25">
      <c r="A14" s="8">
        <v>1</v>
      </c>
      <c r="B14" s="208"/>
      <c r="C14" s="213">
        <v>0</v>
      </c>
      <c r="D14" s="208"/>
    </row>
    <row r="15" spans="1:4" x14ac:dyDescent="0.25">
      <c r="A15" s="8">
        <v>2</v>
      </c>
      <c r="B15" s="208"/>
      <c r="C15" s="213">
        <v>0</v>
      </c>
      <c r="D15" s="208"/>
    </row>
    <row r="16" spans="1:4" x14ac:dyDescent="0.25">
      <c r="A16" s="8">
        <v>3</v>
      </c>
      <c r="B16" s="208"/>
      <c r="C16" s="213">
        <v>0</v>
      </c>
      <c r="D16" s="208"/>
    </row>
    <row r="17" spans="1:4" x14ac:dyDescent="0.25">
      <c r="A17" s="8">
        <v>4</v>
      </c>
      <c r="B17" s="208"/>
      <c r="C17" s="213">
        <v>0</v>
      </c>
      <c r="D17" s="208"/>
    </row>
    <row r="18" spans="1:4" x14ac:dyDescent="0.25">
      <c r="A18" s="8">
        <v>5</v>
      </c>
      <c r="B18" s="208"/>
      <c r="C18" s="213">
        <v>0</v>
      </c>
      <c r="D18" s="208"/>
    </row>
    <row r="19" spans="1:4" ht="16.5" thickBot="1" x14ac:dyDescent="0.3">
      <c r="A19" s="8">
        <v>6</v>
      </c>
      <c r="B19" s="208"/>
      <c r="C19" s="214">
        <v>0</v>
      </c>
      <c r="D19" s="208"/>
    </row>
    <row r="20" spans="1:4" ht="18.75" thickBot="1" x14ac:dyDescent="0.3">
      <c r="B20" s="8" t="s">
        <v>50</v>
      </c>
      <c r="C20" s="274">
        <f>SUM(C14:C19)</f>
        <v>0</v>
      </c>
      <c r="D20" s="4" t="s">
        <v>56</v>
      </c>
    </row>
    <row r="23" spans="1:4" x14ac:dyDescent="0.25">
      <c r="B23" s="9" t="s">
        <v>51</v>
      </c>
      <c r="C23" s="8" t="s">
        <v>328</v>
      </c>
      <c r="D23" s="6"/>
    </row>
    <row r="25" spans="1:4" x14ac:dyDescent="0.25">
      <c r="B25" s="329"/>
      <c r="C25" s="330"/>
      <c r="D25" s="331"/>
    </row>
    <row r="26" spans="1:4" ht="17.25" customHeight="1" x14ac:dyDescent="0.25">
      <c r="B26" s="332"/>
      <c r="C26" s="333"/>
      <c r="D26" s="334"/>
    </row>
    <row r="27" spans="1:4" x14ac:dyDescent="0.25">
      <c r="B27" s="335"/>
      <c r="C27" s="336"/>
      <c r="D27" s="337"/>
    </row>
    <row r="30" spans="1:4" x14ac:dyDescent="0.25">
      <c r="B30" s="1" t="s">
        <v>46</v>
      </c>
    </row>
    <row r="31" spans="1:4" x14ac:dyDescent="0.25">
      <c r="D31" s="10" t="s">
        <v>55</v>
      </c>
    </row>
    <row r="32" spans="1:4" x14ac:dyDescent="0.25">
      <c r="D32" s="20" t="s">
        <v>326</v>
      </c>
    </row>
    <row r="35" spans="2:2" x14ac:dyDescent="0.25">
      <c r="B35" s="138" t="s">
        <v>232</v>
      </c>
    </row>
  </sheetData>
  <mergeCells count="4">
    <mergeCell ref="B5:D10"/>
    <mergeCell ref="B25:D25"/>
    <mergeCell ref="B26:D26"/>
    <mergeCell ref="B27:D27"/>
  </mergeCells>
  <phoneticPr fontId="0" type="noConversion"/>
  <pageMargins left="0.5" right="0.5" top="0.5" bottom="0.5" header="0.5" footer="0.5"/>
  <pageSetup scale="90" orientation="landscape" r:id="rId1"/>
  <headerFooter alignWithMargins="0">
    <oddFooter xml:space="preserve">&amp;L&amp;8&amp;F:  &amp;A&amp;R&amp;"Arial Narrow,Regular"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63"/>
  <sheetViews>
    <sheetView zoomScaleNormal="100" zoomScaleSheetLayoutView="70" workbookViewId="0">
      <selection activeCell="A34" sqref="A34:C63"/>
    </sheetView>
  </sheetViews>
  <sheetFormatPr defaultColWidth="9.140625" defaultRowHeight="12" x14ac:dyDescent="0.2"/>
  <cols>
    <col min="1" max="1" width="20.42578125" style="130" customWidth="1"/>
    <col min="2" max="2" width="57.42578125" style="116" customWidth="1"/>
    <col min="3" max="3" width="38.85546875" style="116" customWidth="1"/>
    <col min="4" max="4" width="22.7109375" style="130" customWidth="1"/>
    <col min="5" max="5" width="27.42578125" style="116" customWidth="1"/>
    <col min="6" max="6" width="28.140625" style="116" customWidth="1"/>
    <col min="7" max="7" width="29.28515625" style="116" customWidth="1"/>
    <col min="8" max="16384" width="9.140625" style="116"/>
  </cols>
  <sheetData>
    <row r="1" spans="1:6" ht="13.5" x14ac:dyDescent="0.2">
      <c r="A1" s="117" t="s">
        <v>290</v>
      </c>
      <c r="B1" s="118" t="s">
        <v>194</v>
      </c>
      <c r="C1" s="118" t="s">
        <v>193</v>
      </c>
      <c r="D1" s="119" t="s">
        <v>229</v>
      </c>
      <c r="E1" s="135"/>
      <c r="F1" s="136"/>
    </row>
    <row r="2" spans="1:6" ht="33.6" customHeight="1" x14ac:dyDescent="0.2">
      <c r="A2" s="137" t="s">
        <v>8</v>
      </c>
      <c r="B2" s="115" t="s">
        <v>181</v>
      </c>
      <c r="C2" s="120" t="s">
        <v>195</v>
      </c>
      <c r="D2" s="115" t="s">
        <v>261</v>
      </c>
      <c r="E2" s="121"/>
      <c r="F2" s="122"/>
    </row>
    <row r="3" spans="1:6" ht="33.6" customHeight="1" x14ac:dyDescent="0.2">
      <c r="A3" s="137" t="s">
        <v>288</v>
      </c>
      <c r="B3" s="115" t="s">
        <v>220</v>
      </c>
      <c r="C3" s="115" t="s">
        <v>294</v>
      </c>
      <c r="D3" s="115" t="s">
        <v>262</v>
      </c>
      <c r="E3" s="121"/>
      <c r="F3" s="122"/>
    </row>
    <row r="4" spans="1:6" ht="33.6" customHeight="1" x14ac:dyDescent="0.2">
      <c r="A4" s="137" t="s">
        <v>64</v>
      </c>
      <c r="B4" s="115" t="s">
        <v>289</v>
      </c>
      <c r="C4" s="115" t="s">
        <v>205</v>
      </c>
      <c r="D4" s="115" t="s">
        <v>210</v>
      </c>
      <c r="E4" s="121"/>
      <c r="F4" s="115" t="s">
        <v>297</v>
      </c>
    </row>
    <row r="5" spans="1:6" ht="33.6" customHeight="1" x14ac:dyDescent="0.2">
      <c r="A5" s="137" t="s">
        <v>11</v>
      </c>
      <c r="B5" s="115" t="s">
        <v>182</v>
      </c>
      <c r="C5" s="115" t="s">
        <v>200</v>
      </c>
      <c r="D5" s="123" t="s">
        <v>263</v>
      </c>
      <c r="E5" s="121"/>
      <c r="F5" s="122"/>
    </row>
    <row r="6" spans="1:6" ht="33.6" customHeight="1" x14ac:dyDescent="0.2">
      <c r="A6" s="137" t="s">
        <v>44</v>
      </c>
      <c r="B6" s="115" t="s">
        <v>183</v>
      </c>
      <c r="C6" s="115" t="s">
        <v>201</v>
      </c>
      <c r="D6" s="115" t="s">
        <v>264</v>
      </c>
      <c r="E6" s="121"/>
      <c r="F6" s="122"/>
    </row>
    <row r="7" spans="1:6" ht="33.6" customHeight="1" x14ac:dyDescent="0.2">
      <c r="A7" s="137" t="s">
        <v>80</v>
      </c>
      <c r="B7" s="115" t="s">
        <v>214</v>
      </c>
      <c r="C7" s="115" t="s">
        <v>231</v>
      </c>
      <c r="D7" s="123" t="s">
        <v>278</v>
      </c>
      <c r="E7" s="115" t="s">
        <v>298</v>
      </c>
      <c r="F7" s="122"/>
    </row>
    <row r="8" spans="1:6" ht="33.6" customHeight="1" x14ac:dyDescent="0.2">
      <c r="A8" s="137" t="s">
        <v>12</v>
      </c>
      <c r="B8" s="115" t="s">
        <v>184</v>
      </c>
      <c r="C8" s="115" t="s">
        <v>293</v>
      </c>
      <c r="D8" s="123" t="s">
        <v>265</v>
      </c>
      <c r="E8" s="128"/>
      <c r="F8" s="129"/>
    </row>
    <row r="9" spans="1:6" ht="33.6" customHeight="1" x14ac:dyDescent="0.2">
      <c r="A9" s="137" t="s">
        <v>13</v>
      </c>
      <c r="B9" s="115" t="s">
        <v>185</v>
      </c>
      <c r="C9" s="120" t="s">
        <v>296</v>
      </c>
      <c r="D9" s="115" t="s">
        <v>266</v>
      </c>
      <c r="E9" s="121"/>
      <c r="F9" s="122"/>
    </row>
    <row r="10" spans="1:6" ht="13.5" x14ac:dyDescent="0.2">
      <c r="A10" s="117" t="s">
        <v>291</v>
      </c>
      <c r="B10" s="118"/>
      <c r="C10" s="118"/>
      <c r="D10" s="119"/>
      <c r="E10" s="135"/>
      <c r="F10" s="136"/>
    </row>
    <row r="11" spans="1:6" ht="33.6" customHeight="1" x14ac:dyDescent="0.2">
      <c r="A11" s="137" t="s">
        <v>78</v>
      </c>
      <c r="B11" s="115" t="s">
        <v>186</v>
      </c>
      <c r="C11" s="120" t="s">
        <v>218</v>
      </c>
      <c r="D11" s="115" t="s">
        <v>267</v>
      </c>
      <c r="E11" s="121"/>
      <c r="F11" s="122"/>
    </row>
    <row r="12" spans="1:6" ht="33.6" customHeight="1" x14ac:dyDescent="0.2">
      <c r="A12" s="137" t="s">
        <v>81</v>
      </c>
      <c r="B12" s="115" t="s">
        <v>187</v>
      </c>
      <c r="C12" s="115" t="s">
        <v>198</v>
      </c>
      <c r="D12" s="115" t="s">
        <v>268</v>
      </c>
      <c r="E12" s="121"/>
      <c r="F12" s="122"/>
    </row>
    <row r="13" spans="1:6" ht="33.6" customHeight="1" x14ac:dyDescent="0.2">
      <c r="A13" s="137" t="s">
        <v>82</v>
      </c>
      <c r="B13" s="115" t="s">
        <v>319</v>
      </c>
      <c r="C13" s="115" t="s">
        <v>219</v>
      </c>
      <c r="D13" s="115" t="s">
        <v>269</v>
      </c>
      <c r="E13" s="121"/>
      <c r="F13" s="122"/>
    </row>
    <row r="14" spans="1:6" ht="33.6" customHeight="1" x14ac:dyDescent="0.2">
      <c r="A14" s="137" t="s">
        <v>83</v>
      </c>
      <c r="B14" s="115" t="s">
        <v>215</v>
      </c>
      <c r="C14" s="115" t="s">
        <v>196</v>
      </c>
      <c r="D14" s="123" t="s">
        <v>270</v>
      </c>
      <c r="E14" s="122"/>
      <c r="F14" s="122"/>
    </row>
    <row r="15" spans="1:6" ht="33.6" customHeight="1" x14ac:dyDescent="0.2">
      <c r="A15" s="137" t="s">
        <v>84</v>
      </c>
      <c r="B15" s="115" t="s">
        <v>244</v>
      </c>
      <c r="C15" s="115" t="s">
        <v>199</v>
      </c>
      <c r="D15" s="115" t="s">
        <v>271</v>
      </c>
      <c r="E15" s="121"/>
      <c r="F15" s="122"/>
    </row>
    <row r="16" spans="1:6" ht="33.6" customHeight="1" x14ac:dyDescent="0.2">
      <c r="A16" s="137" t="s">
        <v>17</v>
      </c>
      <c r="B16" s="115" t="s">
        <v>188</v>
      </c>
      <c r="C16" s="115" t="s">
        <v>206</v>
      </c>
      <c r="D16" s="123" t="s">
        <v>272</v>
      </c>
      <c r="E16" s="121"/>
      <c r="F16" s="122"/>
    </row>
    <row r="17" spans="1:6" ht="33.6" customHeight="1" x14ac:dyDescent="0.2">
      <c r="A17" s="137" t="s">
        <v>112</v>
      </c>
      <c r="B17" s="115" t="s">
        <v>207</v>
      </c>
      <c r="C17" s="115" t="s">
        <v>211</v>
      </c>
      <c r="D17" s="123" t="s">
        <v>279</v>
      </c>
      <c r="E17" s="128"/>
      <c r="F17" s="129"/>
    </row>
    <row r="18" spans="1:6" ht="33.6" customHeight="1" x14ac:dyDescent="0.2">
      <c r="A18" s="137" t="s">
        <v>287</v>
      </c>
      <c r="B18" s="115" t="s">
        <v>209</v>
      </c>
      <c r="C18" s="120" t="s">
        <v>208</v>
      </c>
      <c r="D18" s="115" t="s">
        <v>273</v>
      </c>
      <c r="E18" s="121"/>
      <c r="F18" s="122"/>
    </row>
    <row r="19" spans="1:6" ht="33.6" customHeight="1" x14ac:dyDescent="0.2">
      <c r="A19" s="137" t="s">
        <v>14</v>
      </c>
      <c r="B19" s="115" t="s">
        <v>105</v>
      </c>
      <c r="C19" s="115" t="s">
        <v>216</v>
      </c>
      <c r="D19" s="115" t="s">
        <v>274</v>
      </c>
      <c r="E19" s="121"/>
      <c r="F19" s="122"/>
    </row>
    <row r="20" spans="1:6" ht="13.5" x14ac:dyDescent="0.2">
      <c r="A20" s="117" t="s">
        <v>292</v>
      </c>
      <c r="B20" s="124"/>
      <c r="C20" s="124"/>
      <c r="D20" s="125"/>
      <c r="E20" s="126"/>
      <c r="F20" s="127"/>
    </row>
    <row r="21" spans="1:6" ht="33.6" customHeight="1" x14ac:dyDescent="0.2">
      <c r="A21" s="137" t="s">
        <v>20</v>
      </c>
      <c r="B21" s="115" t="s">
        <v>189</v>
      </c>
      <c r="C21" s="120" t="s">
        <v>295</v>
      </c>
      <c r="D21" s="115" t="s">
        <v>275</v>
      </c>
      <c r="E21" s="121"/>
      <c r="F21" s="122"/>
    </row>
    <row r="22" spans="1:6" ht="33.6" customHeight="1" x14ac:dyDescent="0.2">
      <c r="A22" s="137" t="s">
        <v>21</v>
      </c>
      <c r="B22" s="115" t="s">
        <v>190</v>
      </c>
      <c r="C22" s="115" t="s">
        <v>202</v>
      </c>
      <c r="D22" s="115" t="s">
        <v>276</v>
      </c>
      <c r="E22" s="121"/>
      <c r="F22" s="122"/>
    </row>
    <row r="23" spans="1:6" ht="33.6" customHeight="1" x14ac:dyDescent="0.2">
      <c r="A23" s="137" t="s">
        <v>22</v>
      </c>
      <c r="B23" s="115" t="s">
        <v>191</v>
      </c>
      <c r="C23" s="115" t="s">
        <v>197</v>
      </c>
      <c r="D23" s="115" t="s">
        <v>277</v>
      </c>
      <c r="E23" s="121"/>
      <c r="F23" s="122"/>
    </row>
    <row r="24" spans="1:6" ht="33.6" customHeight="1" x14ac:dyDescent="0.2">
      <c r="A24" s="137" t="s">
        <v>286</v>
      </c>
      <c r="B24" s="115" t="s">
        <v>320</v>
      </c>
      <c r="C24" s="115" t="s">
        <v>321</v>
      </c>
      <c r="D24" s="123" t="s">
        <v>212</v>
      </c>
      <c r="E24" s="122"/>
      <c r="F24" s="115" t="s">
        <v>299</v>
      </c>
    </row>
    <row r="25" spans="1:6" ht="33.6" customHeight="1" x14ac:dyDescent="0.2">
      <c r="A25" s="137" t="s">
        <v>14</v>
      </c>
      <c r="B25" s="115" t="s">
        <v>105</v>
      </c>
      <c r="C25" s="115" t="s">
        <v>217</v>
      </c>
      <c r="D25" s="115">
        <v>250</v>
      </c>
      <c r="E25" s="121"/>
      <c r="F25" s="122"/>
    </row>
    <row r="26" spans="1:6" ht="33.6" customHeight="1" x14ac:dyDescent="0.2">
      <c r="A26" s="137" t="s">
        <v>285</v>
      </c>
      <c r="B26" s="115" t="s">
        <v>203</v>
      </c>
      <c r="C26" s="115" t="s">
        <v>250</v>
      </c>
      <c r="D26" s="123" t="s">
        <v>251</v>
      </c>
      <c r="E26" s="121"/>
      <c r="F26" s="122"/>
    </row>
    <row r="27" spans="1:6" ht="33.6" customHeight="1" x14ac:dyDescent="0.2">
      <c r="A27" s="137" t="s">
        <v>175</v>
      </c>
      <c r="B27" s="115" t="s">
        <v>192</v>
      </c>
      <c r="C27" s="115" t="s">
        <v>204</v>
      </c>
      <c r="D27" s="123" t="s">
        <v>213</v>
      </c>
      <c r="E27" s="128"/>
      <c r="F27" s="129"/>
    </row>
    <row r="28" spans="1:6" ht="19.149999999999999" customHeight="1" x14ac:dyDescent="0.2">
      <c r="B28" s="131"/>
      <c r="C28" s="338" t="s">
        <v>284</v>
      </c>
      <c r="D28" s="338"/>
      <c r="E28" s="338" t="s">
        <v>245</v>
      </c>
      <c r="F28" s="338"/>
    </row>
    <row r="30" spans="1:6" ht="15.75" x14ac:dyDescent="0.25">
      <c r="B30" s="138" t="s">
        <v>300</v>
      </c>
    </row>
    <row r="34" spans="1:3" x14ac:dyDescent="0.2">
      <c r="A34" s="173" t="s">
        <v>395</v>
      </c>
    </row>
    <row r="35" spans="1:3" x14ac:dyDescent="0.2">
      <c r="A35" s="174" t="s">
        <v>397</v>
      </c>
      <c r="B35" s="175" t="s">
        <v>396</v>
      </c>
      <c r="C35" s="175" t="s">
        <v>359</v>
      </c>
    </row>
    <row r="36" spans="1:3" x14ac:dyDescent="0.2">
      <c r="A36" s="176" t="s">
        <v>365</v>
      </c>
      <c r="B36" s="180" t="s">
        <v>363</v>
      </c>
      <c r="C36" s="177" t="s">
        <v>360</v>
      </c>
    </row>
    <row r="37" spans="1:3" x14ac:dyDescent="0.2">
      <c r="A37" s="178" t="s">
        <v>364</v>
      </c>
      <c r="B37" s="181" t="s">
        <v>349</v>
      </c>
      <c r="C37" s="179" t="s">
        <v>360</v>
      </c>
    </row>
    <row r="38" spans="1:3" x14ac:dyDescent="0.2">
      <c r="A38" s="178" t="s">
        <v>366</v>
      </c>
      <c r="B38" s="181" t="s">
        <v>339</v>
      </c>
      <c r="C38" s="179" t="s">
        <v>361</v>
      </c>
    </row>
    <row r="39" spans="1:3" x14ac:dyDescent="0.2">
      <c r="A39" s="178" t="s">
        <v>367</v>
      </c>
      <c r="B39" s="181" t="s">
        <v>358</v>
      </c>
      <c r="C39" s="179" t="s">
        <v>361</v>
      </c>
    </row>
    <row r="40" spans="1:3" x14ac:dyDescent="0.2">
      <c r="A40" s="178" t="s">
        <v>368</v>
      </c>
      <c r="B40" s="181" t="s">
        <v>338</v>
      </c>
      <c r="C40" s="179" t="s">
        <v>361</v>
      </c>
    </row>
    <row r="41" spans="1:3" x14ac:dyDescent="0.2">
      <c r="A41" s="178" t="s">
        <v>369</v>
      </c>
      <c r="B41" s="181" t="s">
        <v>345</v>
      </c>
      <c r="C41" s="179" t="s">
        <v>361</v>
      </c>
    </row>
    <row r="42" spans="1:3" x14ac:dyDescent="0.2">
      <c r="A42" s="178" t="s">
        <v>370</v>
      </c>
      <c r="B42" s="181" t="s">
        <v>348</v>
      </c>
      <c r="C42" s="179" t="s">
        <v>361</v>
      </c>
    </row>
    <row r="43" spans="1:3" x14ac:dyDescent="0.2">
      <c r="A43" s="178" t="s">
        <v>372</v>
      </c>
      <c r="B43" s="181" t="s">
        <v>342</v>
      </c>
      <c r="C43" s="179" t="s">
        <v>361</v>
      </c>
    </row>
    <row r="44" spans="1:3" x14ac:dyDescent="0.2">
      <c r="A44" s="178" t="s">
        <v>371</v>
      </c>
      <c r="B44" s="181" t="s">
        <v>356</v>
      </c>
      <c r="C44" s="179" t="s">
        <v>361</v>
      </c>
    </row>
    <row r="45" spans="1:3" x14ac:dyDescent="0.2">
      <c r="A45" s="178" t="s">
        <v>373</v>
      </c>
      <c r="B45" s="181" t="s">
        <v>337</v>
      </c>
      <c r="C45" s="179" t="s">
        <v>361</v>
      </c>
    </row>
    <row r="46" spans="1:3" x14ac:dyDescent="0.2">
      <c r="A46" s="178" t="s">
        <v>374</v>
      </c>
      <c r="B46" s="181" t="s">
        <v>354</v>
      </c>
      <c r="C46" s="179" t="s">
        <v>361</v>
      </c>
    </row>
    <row r="47" spans="1:3" x14ac:dyDescent="0.2">
      <c r="A47" s="178" t="s">
        <v>394</v>
      </c>
      <c r="B47" s="181" t="s">
        <v>392</v>
      </c>
      <c r="C47" s="179" t="s">
        <v>360</v>
      </c>
    </row>
    <row r="48" spans="1:3" x14ac:dyDescent="0.2">
      <c r="A48" s="178" t="s">
        <v>393</v>
      </c>
      <c r="B48" s="181" t="s">
        <v>391</v>
      </c>
      <c r="C48" s="179" t="s">
        <v>360</v>
      </c>
    </row>
    <row r="49" spans="1:3" x14ac:dyDescent="0.2">
      <c r="A49" s="178" t="s">
        <v>375</v>
      </c>
      <c r="B49" s="181" t="s">
        <v>353</v>
      </c>
      <c r="C49" s="179" t="s">
        <v>361</v>
      </c>
    </row>
    <row r="50" spans="1:3" x14ac:dyDescent="0.2">
      <c r="A50" s="178" t="s">
        <v>376</v>
      </c>
      <c r="B50" s="181" t="s">
        <v>340</v>
      </c>
      <c r="C50" s="179" t="s">
        <v>361</v>
      </c>
    </row>
    <row r="51" spans="1:3" x14ac:dyDescent="0.2">
      <c r="A51" s="178" t="s">
        <v>377</v>
      </c>
      <c r="B51" s="181" t="s">
        <v>352</v>
      </c>
      <c r="C51" s="179" t="s">
        <v>361</v>
      </c>
    </row>
    <row r="52" spans="1:3" x14ac:dyDescent="0.2">
      <c r="A52" s="178" t="s">
        <v>378</v>
      </c>
      <c r="B52" s="181" t="s">
        <v>347</v>
      </c>
      <c r="C52" s="179" t="s">
        <v>361</v>
      </c>
    </row>
    <row r="53" spans="1:3" x14ac:dyDescent="0.2">
      <c r="A53" s="178" t="s">
        <v>379</v>
      </c>
      <c r="B53" s="181" t="s">
        <v>350</v>
      </c>
      <c r="C53" s="179" t="s">
        <v>361</v>
      </c>
    </row>
    <row r="54" spans="1:3" x14ac:dyDescent="0.2">
      <c r="A54" s="178" t="s">
        <v>380</v>
      </c>
      <c r="B54" s="181" t="s">
        <v>341</v>
      </c>
      <c r="C54" s="179" t="s">
        <v>361</v>
      </c>
    </row>
    <row r="55" spans="1:3" x14ac:dyDescent="0.2">
      <c r="A55" s="178" t="s">
        <v>381</v>
      </c>
      <c r="B55" s="181" t="s">
        <v>355</v>
      </c>
      <c r="C55" s="179" t="s">
        <v>361</v>
      </c>
    </row>
    <row r="56" spans="1:3" x14ac:dyDescent="0.2">
      <c r="A56" s="178" t="s">
        <v>382</v>
      </c>
      <c r="B56" s="181" t="s">
        <v>343</v>
      </c>
      <c r="C56" s="179" t="s">
        <v>361</v>
      </c>
    </row>
    <row r="57" spans="1:3" x14ac:dyDescent="0.2">
      <c r="A57" s="178" t="s">
        <v>383</v>
      </c>
      <c r="B57" s="181" t="s">
        <v>336</v>
      </c>
      <c r="C57" s="179" t="s">
        <v>361</v>
      </c>
    </row>
    <row r="58" spans="1:3" x14ac:dyDescent="0.2">
      <c r="A58" s="178" t="s">
        <v>384</v>
      </c>
      <c r="B58" s="181" t="s">
        <v>351</v>
      </c>
      <c r="C58" s="179" t="s">
        <v>361</v>
      </c>
    </row>
    <row r="59" spans="1:3" x14ac:dyDescent="0.2">
      <c r="A59" s="178" t="s">
        <v>385</v>
      </c>
      <c r="B59" s="181" t="s">
        <v>346</v>
      </c>
      <c r="C59" s="179" t="s">
        <v>361</v>
      </c>
    </row>
    <row r="60" spans="1:3" x14ac:dyDescent="0.2">
      <c r="A60" s="178" t="s">
        <v>386</v>
      </c>
      <c r="B60" s="181" t="s">
        <v>362</v>
      </c>
      <c r="C60" s="179" t="s">
        <v>361</v>
      </c>
    </row>
    <row r="61" spans="1:3" x14ac:dyDescent="0.2">
      <c r="A61" s="178" t="s">
        <v>387</v>
      </c>
      <c r="B61" s="181" t="s">
        <v>357</v>
      </c>
      <c r="C61" s="179" t="s">
        <v>361</v>
      </c>
    </row>
    <row r="62" spans="1:3" x14ac:dyDescent="0.2">
      <c r="A62" s="178" t="s">
        <v>388</v>
      </c>
      <c r="B62" s="181" t="s">
        <v>344</v>
      </c>
      <c r="C62" s="179" t="s">
        <v>361</v>
      </c>
    </row>
    <row r="63" spans="1:3" x14ac:dyDescent="0.2">
      <c r="B63" s="181" t="s">
        <v>398</v>
      </c>
    </row>
  </sheetData>
  <sortState ref="A36:C62">
    <sortCondition ref="B36:B62"/>
  </sortState>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41"/>
  <sheetViews>
    <sheetView zoomScale="75" zoomScaleNormal="75" zoomScaleSheetLayoutView="75" workbookViewId="0">
      <selection activeCell="W20" sqref="W20:AA22"/>
    </sheetView>
  </sheetViews>
  <sheetFormatPr defaultColWidth="9.42578125" defaultRowHeight="12" x14ac:dyDescent="0.2"/>
  <cols>
    <col min="1" max="1" width="6.140625" style="237" customWidth="1"/>
    <col min="2" max="2" width="7.140625" style="237" customWidth="1"/>
    <col min="3" max="3" width="4.42578125" style="237" hidden="1" customWidth="1"/>
    <col min="4" max="12" width="9.5703125" style="237" customWidth="1"/>
    <col min="13" max="13" width="5.7109375" style="237" customWidth="1"/>
    <col min="14" max="14" width="1.28515625" style="237" customWidth="1"/>
    <col min="15" max="15" width="4" style="237" customWidth="1"/>
    <col min="16" max="16" width="21.28515625" style="257" customWidth="1"/>
    <col min="17" max="18" width="22.140625" style="257" customWidth="1"/>
    <col min="19" max="20" width="21.28515625" style="257" customWidth="1"/>
    <col min="21" max="22" width="21.42578125" style="237" customWidth="1"/>
    <col min="23" max="23" width="10.7109375" style="237" customWidth="1"/>
    <col min="24" max="234" width="9.42578125" style="237"/>
    <col min="235" max="235" width="6.140625" style="237" customWidth="1"/>
    <col min="236" max="236" width="15.7109375" style="237" customWidth="1"/>
    <col min="237" max="237" width="0" style="237" hidden="1" customWidth="1"/>
    <col min="238" max="246" width="11" style="237" customWidth="1"/>
    <col min="247" max="247" width="0.7109375" style="237" customWidth="1"/>
    <col min="248" max="490" width="9.42578125" style="237"/>
    <col min="491" max="491" width="6.140625" style="237" customWidth="1"/>
    <col min="492" max="492" width="15.7109375" style="237" customWidth="1"/>
    <col min="493" max="493" width="0" style="237" hidden="1" customWidth="1"/>
    <col min="494" max="502" width="11" style="237" customWidth="1"/>
    <col min="503" max="503" width="0.7109375" style="237" customWidth="1"/>
    <col min="504" max="746" width="9.42578125" style="237"/>
    <col min="747" max="747" width="6.140625" style="237" customWidth="1"/>
    <col min="748" max="748" width="15.7109375" style="237" customWidth="1"/>
    <col min="749" max="749" width="0" style="237" hidden="1" customWidth="1"/>
    <col min="750" max="758" width="11" style="237" customWidth="1"/>
    <col min="759" max="759" width="0.7109375" style="237" customWidth="1"/>
    <col min="760" max="1002" width="9.42578125" style="237"/>
    <col min="1003" max="1003" width="6.140625" style="237" customWidth="1"/>
    <col min="1004" max="1004" width="15.7109375" style="237" customWidth="1"/>
    <col min="1005" max="1005" width="0" style="237" hidden="1" customWidth="1"/>
    <col min="1006" max="1014" width="11" style="237" customWidth="1"/>
    <col min="1015" max="1015" width="0.7109375" style="237" customWidth="1"/>
    <col min="1016" max="1258" width="9.42578125" style="237"/>
    <col min="1259" max="1259" width="6.140625" style="237" customWidth="1"/>
    <col min="1260" max="1260" width="15.7109375" style="237" customWidth="1"/>
    <col min="1261" max="1261" width="0" style="237" hidden="1" customWidth="1"/>
    <col min="1262" max="1270" width="11" style="237" customWidth="1"/>
    <col min="1271" max="1271" width="0.7109375" style="237" customWidth="1"/>
    <col min="1272" max="1514" width="9.42578125" style="237"/>
    <col min="1515" max="1515" width="6.140625" style="237" customWidth="1"/>
    <col min="1516" max="1516" width="15.7109375" style="237" customWidth="1"/>
    <col min="1517" max="1517" width="0" style="237" hidden="1" customWidth="1"/>
    <col min="1518" max="1526" width="11" style="237" customWidth="1"/>
    <col min="1527" max="1527" width="0.7109375" style="237" customWidth="1"/>
    <col min="1528" max="1770" width="9.42578125" style="237"/>
    <col min="1771" max="1771" width="6.140625" style="237" customWidth="1"/>
    <col min="1772" max="1772" width="15.7109375" style="237" customWidth="1"/>
    <col min="1773" max="1773" width="0" style="237" hidden="1" customWidth="1"/>
    <col min="1774" max="1782" width="11" style="237" customWidth="1"/>
    <col min="1783" max="1783" width="0.7109375" style="237" customWidth="1"/>
    <col min="1784" max="2026" width="9.42578125" style="237"/>
    <col min="2027" max="2027" width="6.140625" style="237" customWidth="1"/>
    <col min="2028" max="2028" width="15.7109375" style="237" customWidth="1"/>
    <col min="2029" max="2029" width="0" style="237" hidden="1" customWidth="1"/>
    <col min="2030" max="2038" width="11" style="237" customWidth="1"/>
    <col min="2039" max="2039" width="0.7109375" style="237" customWidth="1"/>
    <col min="2040" max="2282" width="9.42578125" style="237"/>
    <col min="2283" max="2283" width="6.140625" style="237" customWidth="1"/>
    <col min="2284" max="2284" width="15.7109375" style="237" customWidth="1"/>
    <col min="2285" max="2285" width="0" style="237" hidden="1" customWidth="1"/>
    <col min="2286" max="2294" width="11" style="237" customWidth="1"/>
    <col min="2295" max="2295" width="0.7109375" style="237" customWidth="1"/>
    <col min="2296" max="2538" width="9.42578125" style="237"/>
    <col min="2539" max="2539" width="6.140625" style="237" customWidth="1"/>
    <col min="2540" max="2540" width="15.7109375" style="237" customWidth="1"/>
    <col min="2541" max="2541" width="0" style="237" hidden="1" customWidth="1"/>
    <col min="2542" max="2550" width="11" style="237" customWidth="1"/>
    <col min="2551" max="2551" width="0.7109375" style="237" customWidth="1"/>
    <col min="2552" max="2794" width="9.42578125" style="237"/>
    <col min="2795" max="2795" width="6.140625" style="237" customWidth="1"/>
    <col min="2796" max="2796" width="15.7109375" style="237" customWidth="1"/>
    <col min="2797" max="2797" width="0" style="237" hidden="1" customWidth="1"/>
    <col min="2798" max="2806" width="11" style="237" customWidth="1"/>
    <col min="2807" max="2807" width="0.7109375" style="237" customWidth="1"/>
    <col min="2808" max="3050" width="9.42578125" style="237"/>
    <col min="3051" max="3051" width="6.140625" style="237" customWidth="1"/>
    <col min="3052" max="3052" width="15.7109375" style="237" customWidth="1"/>
    <col min="3053" max="3053" width="0" style="237" hidden="1" customWidth="1"/>
    <col min="3054" max="3062" width="11" style="237" customWidth="1"/>
    <col min="3063" max="3063" width="0.7109375" style="237" customWidth="1"/>
    <col min="3064" max="3306" width="9.42578125" style="237"/>
    <col min="3307" max="3307" width="6.140625" style="237" customWidth="1"/>
    <col min="3308" max="3308" width="15.7109375" style="237" customWidth="1"/>
    <col min="3309" max="3309" width="0" style="237" hidden="1" customWidth="1"/>
    <col min="3310" max="3318" width="11" style="237" customWidth="1"/>
    <col min="3319" max="3319" width="0.7109375" style="237" customWidth="1"/>
    <col min="3320" max="3562" width="9.42578125" style="237"/>
    <col min="3563" max="3563" width="6.140625" style="237" customWidth="1"/>
    <col min="3564" max="3564" width="15.7109375" style="237" customWidth="1"/>
    <col min="3565" max="3565" width="0" style="237" hidden="1" customWidth="1"/>
    <col min="3566" max="3574" width="11" style="237" customWidth="1"/>
    <col min="3575" max="3575" width="0.7109375" style="237" customWidth="1"/>
    <col min="3576" max="3818" width="9.42578125" style="237"/>
    <col min="3819" max="3819" width="6.140625" style="237" customWidth="1"/>
    <col min="3820" max="3820" width="15.7109375" style="237" customWidth="1"/>
    <col min="3821" max="3821" width="0" style="237" hidden="1" customWidth="1"/>
    <col min="3822" max="3830" width="11" style="237" customWidth="1"/>
    <col min="3831" max="3831" width="0.7109375" style="237" customWidth="1"/>
    <col min="3832" max="4074" width="9.42578125" style="237"/>
    <col min="4075" max="4075" width="6.140625" style="237" customWidth="1"/>
    <col min="4076" max="4076" width="15.7109375" style="237" customWidth="1"/>
    <col min="4077" max="4077" width="0" style="237" hidden="1" customWidth="1"/>
    <col min="4078" max="4086" width="11" style="237" customWidth="1"/>
    <col min="4087" max="4087" width="0.7109375" style="237" customWidth="1"/>
    <col min="4088" max="4330" width="9.42578125" style="237"/>
    <col min="4331" max="4331" width="6.140625" style="237" customWidth="1"/>
    <col min="4332" max="4332" width="15.7109375" style="237" customWidth="1"/>
    <col min="4333" max="4333" width="0" style="237" hidden="1" customWidth="1"/>
    <col min="4334" max="4342" width="11" style="237" customWidth="1"/>
    <col min="4343" max="4343" width="0.7109375" style="237" customWidth="1"/>
    <col min="4344" max="4586" width="9.42578125" style="237"/>
    <col min="4587" max="4587" width="6.140625" style="237" customWidth="1"/>
    <col min="4588" max="4588" width="15.7109375" style="237" customWidth="1"/>
    <col min="4589" max="4589" width="0" style="237" hidden="1" customWidth="1"/>
    <col min="4590" max="4598" width="11" style="237" customWidth="1"/>
    <col min="4599" max="4599" width="0.7109375" style="237" customWidth="1"/>
    <col min="4600" max="4842" width="9.42578125" style="237"/>
    <col min="4843" max="4843" width="6.140625" style="237" customWidth="1"/>
    <col min="4844" max="4844" width="15.7109375" style="237" customWidth="1"/>
    <col min="4845" max="4845" width="0" style="237" hidden="1" customWidth="1"/>
    <col min="4846" max="4854" width="11" style="237" customWidth="1"/>
    <col min="4855" max="4855" width="0.7109375" style="237" customWidth="1"/>
    <col min="4856" max="5098" width="9.42578125" style="237"/>
    <col min="5099" max="5099" width="6.140625" style="237" customWidth="1"/>
    <col min="5100" max="5100" width="15.7109375" style="237" customWidth="1"/>
    <col min="5101" max="5101" width="0" style="237" hidden="1" customWidth="1"/>
    <col min="5102" max="5110" width="11" style="237" customWidth="1"/>
    <col min="5111" max="5111" width="0.7109375" style="237" customWidth="1"/>
    <col min="5112" max="5354" width="9.42578125" style="237"/>
    <col min="5355" max="5355" width="6.140625" style="237" customWidth="1"/>
    <col min="5356" max="5356" width="15.7109375" style="237" customWidth="1"/>
    <col min="5357" max="5357" width="0" style="237" hidden="1" customWidth="1"/>
    <col min="5358" max="5366" width="11" style="237" customWidth="1"/>
    <col min="5367" max="5367" width="0.7109375" style="237" customWidth="1"/>
    <col min="5368" max="5610" width="9.42578125" style="237"/>
    <col min="5611" max="5611" width="6.140625" style="237" customWidth="1"/>
    <col min="5612" max="5612" width="15.7109375" style="237" customWidth="1"/>
    <col min="5613" max="5613" width="0" style="237" hidden="1" customWidth="1"/>
    <col min="5614" max="5622" width="11" style="237" customWidth="1"/>
    <col min="5623" max="5623" width="0.7109375" style="237" customWidth="1"/>
    <col min="5624" max="5866" width="9.42578125" style="237"/>
    <col min="5867" max="5867" width="6.140625" style="237" customWidth="1"/>
    <col min="5868" max="5868" width="15.7109375" style="237" customWidth="1"/>
    <col min="5869" max="5869" width="0" style="237" hidden="1" customWidth="1"/>
    <col min="5870" max="5878" width="11" style="237" customWidth="1"/>
    <col min="5879" max="5879" width="0.7109375" style="237" customWidth="1"/>
    <col min="5880" max="6122" width="9.42578125" style="237"/>
    <col min="6123" max="6123" width="6.140625" style="237" customWidth="1"/>
    <col min="6124" max="6124" width="15.7109375" style="237" customWidth="1"/>
    <col min="6125" max="6125" width="0" style="237" hidden="1" customWidth="1"/>
    <col min="6126" max="6134" width="11" style="237" customWidth="1"/>
    <col min="6135" max="6135" width="0.7109375" style="237" customWidth="1"/>
    <col min="6136" max="6378" width="9.42578125" style="237"/>
    <col min="6379" max="6379" width="6.140625" style="237" customWidth="1"/>
    <col min="6380" max="6380" width="15.7109375" style="237" customWidth="1"/>
    <col min="6381" max="6381" width="0" style="237" hidden="1" customWidth="1"/>
    <col min="6382" max="6390" width="11" style="237" customWidth="1"/>
    <col min="6391" max="6391" width="0.7109375" style="237" customWidth="1"/>
    <col min="6392" max="6634" width="9.42578125" style="237"/>
    <col min="6635" max="6635" width="6.140625" style="237" customWidth="1"/>
    <col min="6636" max="6636" width="15.7109375" style="237" customWidth="1"/>
    <col min="6637" max="6637" width="0" style="237" hidden="1" customWidth="1"/>
    <col min="6638" max="6646" width="11" style="237" customWidth="1"/>
    <col min="6647" max="6647" width="0.7109375" style="237" customWidth="1"/>
    <col min="6648" max="6890" width="9.42578125" style="237"/>
    <col min="6891" max="6891" width="6.140625" style="237" customWidth="1"/>
    <col min="6892" max="6892" width="15.7109375" style="237" customWidth="1"/>
    <col min="6893" max="6893" width="0" style="237" hidden="1" customWidth="1"/>
    <col min="6894" max="6902" width="11" style="237" customWidth="1"/>
    <col min="6903" max="6903" width="0.7109375" style="237" customWidth="1"/>
    <col min="6904" max="7146" width="9.42578125" style="237"/>
    <col min="7147" max="7147" width="6.140625" style="237" customWidth="1"/>
    <col min="7148" max="7148" width="15.7109375" style="237" customWidth="1"/>
    <col min="7149" max="7149" width="0" style="237" hidden="1" customWidth="1"/>
    <col min="7150" max="7158" width="11" style="237" customWidth="1"/>
    <col min="7159" max="7159" width="0.7109375" style="237" customWidth="1"/>
    <col min="7160" max="7402" width="9.42578125" style="237"/>
    <col min="7403" max="7403" width="6.140625" style="237" customWidth="1"/>
    <col min="7404" max="7404" width="15.7109375" style="237" customWidth="1"/>
    <col min="7405" max="7405" width="0" style="237" hidden="1" customWidth="1"/>
    <col min="7406" max="7414" width="11" style="237" customWidth="1"/>
    <col min="7415" max="7415" width="0.7109375" style="237" customWidth="1"/>
    <col min="7416" max="7658" width="9.42578125" style="237"/>
    <col min="7659" max="7659" width="6.140625" style="237" customWidth="1"/>
    <col min="7660" max="7660" width="15.7109375" style="237" customWidth="1"/>
    <col min="7661" max="7661" width="0" style="237" hidden="1" customWidth="1"/>
    <col min="7662" max="7670" width="11" style="237" customWidth="1"/>
    <col min="7671" max="7671" width="0.7109375" style="237" customWidth="1"/>
    <col min="7672" max="7914" width="9.42578125" style="237"/>
    <col min="7915" max="7915" width="6.140625" style="237" customWidth="1"/>
    <col min="7916" max="7916" width="15.7109375" style="237" customWidth="1"/>
    <col min="7917" max="7917" width="0" style="237" hidden="1" customWidth="1"/>
    <col min="7918" max="7926" width="11" style="237" customWidth="1"/>
    <col min="7927" max="7927" width="0.7109375" style="237" customWidth="1"/>
    <col min="7928" max="8170" width="9.42578125" style="237"/>
    <col min="8171" max="8171" width="6.140625" style="237" customWidth="1"/>
    <col min="8172" max="8172" width="15.7109375" style="237" customWidth="1"/>
    <col min="8173" max="8173" width="0" style="237" hidden="1" customWidth="1"/>
    <col min="8174" max="8182" width="11" style="237" customWidth="1"/>
    <col min="8183" max="8183" width="0.7109375" style="237" customWidth="1"/>
    <col min="8184" max="8426" width="9.42578125" style="237"/>
    <col min="8427" max="8427" width="6.140625" style="237" customWidth="1"/>
    <col min="8428" max="8428" width="15.7109375" style="237" customWidth="1"/>
    <col min="8429" max="8429" width="0" style="237" hidden="1" customWidth="1"/>
    <col min="8430" max="8438" width="11" style="237" customWidth="1"/>
    <col min="8439" max="8439" width="0.7109375" style="237" customWidth="1"/>
    <col min="8440" max="8682" width="9.42578125" style="237"/>
    <col min="8683" max="8683" width="6.140625" style="237" customWidth="1"/>
    <col min="8684" max="8684" width="15.7109375" style="237" customWidth="1"/>
    <col min="8685" max="8685" width="0" style="237" hidden="1" customWidth="1"/>
    <col min="8686" max="8694" width="11" style="237" customWidth="1"/>
    <col min="8695" max="8695" width="0.7109375" style="237" customWidth="1"/>
    <col min="8696" max="8938" width="9.42578125" style="237"/>
    <col min="8939" max="8939" width="6.140625" style="237" customWidth="1"/>
    <col min="8940" max="8940" width="15.7109375" style="237" customWidth="1"/>
    <col min="8941" max="8941" width="0" style="237" hidden="1" customWidth="1"/>
    <col min="8942" max="8950" width="11" style="237" customWidth="1"/>
    <col min="8951" max="8951" width="0.7109375" style="237" customWidth="1"/>
    <col min="8952" max="9194" width="9.42578125" style="237"/>
    <col min="9195" max="9195" width="6.140625" style="237" customWidth="1"/>
    <col min="9196" max="9196" width="15.7109375" style="237" customWidth="1"/>
    <col min="9197" max="9197" width="0" style="237" hidden="1" customWidth="1"/>
    <col min="9198" max="9206" width="11" style="237" customWidth="1"/>
    <col min="9207" max="9207" width="0.7109375" style="237" customWidth="1"/>
    <col min="9208" max="9450" width="9.42578125" style="237"/>
    <col min="9451" max="9451" width="6.140625" style="237" customWidth="1"/>
    <col min="9452" max="9452" width="15.7109375" style="237" customWidth="1"/>
    <col min="9453" max="9453" width="0" style="237" hidden="1" customWidth="1"/>
    <col min="9454" max="9462" width="11" style="237" customWidth="1"/>
    <col min="9463" max="9463" width="0.7109375" style="237" customWidth="1"/>
    <col min="9464" max="9706" width="9.42578125" style="237"/>
    <col min="9707" max="9707" width="6.140625" style="237" customWidth="1"/>
    <col min="9708" max="9708" width="15.7109375" style="237" customWidth="1"/>
    <col min="9709" max="9709" width="0" style="237" hidden="1" customWidth="1"/>
    <col min="9710" max="9718" width="11" style="237" customWidth="1"/>
    <col min="9719" max="9719" width="0.7109375" style="237" customWidth="1"/>
    <col min="9720" max="9962" width="9.42578125" style="237"/>
    <col min="9963" max="9963" width="6.140625" style="237" customWidth="1"/>
    <col min="9964" max="9964" width="15.7109375" style="237" customWidth="1"/>
    <col min="9965" max="9965" width="0" style="237" hidden="1" customWidth="1"/>
    <col min="9966" max="9974" width="11" style="237" customWidth="1"/>
    <col min="9975" max="9975" width="0.7109375" style="237" customWidth="1"/>
    <col min="9976" max="10218" width="9.42578125" style="237"/>
    <col min="10219" max="10219" width="6.140625" style="237" customWidth="1"/>
    <col min="10220" max="10220" width="15.7109375" style="237" customWidth="1"/>
    <col min="10221" max="10221" width="0" style="237" hidden="1" customWidth="1"/>
    <col min="10222" max="10230" width="11" style="237" customWidth="1"/>
    <col min="10231" max="10231" width="0.7109375" style="237" customWidth="1"/>
    <col min="10232" max="10474" width="9.42578125" style="237"/>
    <col min="10475" max="10475" width="6.140625" style="237" customWidth="1"/>
    <col min="10476" max="10476" width="15.7109375" style="237" customWidth="1"/>
    <col min="10477" max="10477" width="0" style="237" hidden="1" customWidth="1"/>
    <col min="10478" max="10486" width="11" style="237" customWidth="1"/>
    <col min="10487" max="10487" width="0.7109375" style="237" customWidth="1"/>
    <col min="10488" max="10730" width="9.42578125" style="237"/>
    <col min="10731" max="10731" width="6.140625" style="237" customWidth="1"/>
    <col min="10732" max="10732" width="15.7109375" style="237" customWidth="1"/>
    <col min="10733" max="10733" width="0" style="237" hidden="1" customWidth="1"/>
    <col min="10734" max="10742" width="11" style="237" customWidth="1"/>
    <col min="10743" max="10743" width="0.7109375" style="237" customWidth="1"/>
    <col min="10744" max="10986" width="9.42578125" style="237"/>
    <col min="10987" max="10987" width="6.140625" style="237" customWidth="1"/>
    <col min="10988" max="10988" width="15.7109375" style="237" customWidth="1"/>
    <col min="10989" max="10989" width="0" style="237" hidden="1" customWidth="1"/>
    <col min="10990" max="10998" width="11" style="237" customWidth="1"/>
    <col min="10999" max="10999" width="0.7109375" style="237" customWidth="1"/>
    <col min="11000" max="11242" width="9.42578125" style="237"/>
    <col min="11243" max="11243" width="6.140625" style="237" customWidth="1"/>
    <col min="11244" max="11244" width="15.7109375" style="237" customWidth="1"/>
    <col min="11245" max="11245" width="0" style="237" hidden="1" customWidth="1"/>
    <col min="11246" max="11254" width="11" style="237" customWidth="1"/>
    <col min="11255" max="11255" width="0.7109375" style="237" customWidth="1"/>
    <col min="11256" max="11498" width="9.42578125" style="237"/>
    <col min="11499" max="11499" width="6.140625" style="237" customWidth="1"/>
    <col min="11500" max="11500" width="15.7109375" style="237" customWidth="1"/>
    <col min="11501" max="11501" width="0" style="237" hidden="1" customWidth="1"/>
    <col min="11502" max="11510" width="11" style="237" customWidth="1"/>
    <col min="11511" max="11511" width="0.7109375" style="237" customWidth="1"/>
    <col min="11512" max="11754" width="9.42578125" style="237"/>
    <col min="11755" max="11755" width="6.140625" style="237" customWidth="1"/>
    <col min="11756" max="11756" width="15.7109375" style="237" customWidth="1"/>
    <col min="11757" max="11757" width="0" style="237" hidden="1" customWidth="1"/>
    <col min="11758" max="11766" width="11" style="237" customWidth="1"/>
    <col min="11767" max="11767" width="0.7109375" style="237" customWidth="1"/>
    <col min="11768" max="12010" width="9.42578125" style="237"/>
    <col min="12011" max="12011" width="6.140625" style="237" customWidth="1"/>
    <col min="12012" max="12012" width="15.7109375" style="237" customWidth="1"/>
    <col min="12013" max="12013" width="0" style="237" hidden="1" customWidth="1"/>
    <col min="12014" max="12022" width="11" style="237" customWidth="1"/>
    <col min="12023" max="12023" width="0.7109375" style="237" customWidth="1"/>
    <col min="12024" max="12266" width="9.42578125" style="237"/>
    <col min="12267" max="12267" width="6.140625" style="237" customWidth="1"/>
    <col min="12268" max="12268" width="15.7109375" style="237" customWidth="1"/>
    <col min="12269" max="12269" width="0" style="237" hidden="1" customWidth="1"/>
    <col min="12270" max="12278" width="11" style="237" customWidth="1"/>
    <col min="12279" max="12279" width="0.7109375" style="237" customWidth="1"/>
    <col min="12280" max="12522" width="9.42578125" style="237"/>
    <col min="12523" max="12523" width="6.140625" style="237" customWidth="1"/>
    <col min="12524" max="12524" width="15.7109375" style="237" customWidth="1"/>
    <col min="12525" max="12525" width="0" style="237" hidden="1" customWidth="1"/>
    <col min="12526" max="12534" width="11" style="237" customWidth="1"/>
    <col min="12535" max="12535" width="0.7109375" style="237" customWidth="1"/>
    <col min="12536" max="12778" width="9.42578125" style="237"/>
    <col min="12779" max="12779" width="6.140625" style="237" customWidth="1"/>
    <col min="12780" max="12780" width="15.7109375" style="237" customWidth="1"/>
    <col min="12781" max="12781" width="0" style="237" hidden="1" customWidth="1"/>
    <col min="12782" max="12790" width="11" style="237" customWidth="1"/>
    <col min="12791" max="12791" width="0.7109375" style="237" customWidth="1"/>
    <col min="12792" max="13034" width="9.42578125" style="237"/>
    <col min="13035" max="13035" width="6.140625" style="237" customWidth="1"/>
    <col min="13036" max="13036" width="15.7109375" style="237" customWidth="1"/>
    <col min="13037" max="13037" width="0" style="237" hidden="1" customWidth="1"/>
    <col min="13038" max="13046" width="11" style="237" customWidth="1"/>
    <col min="13047" max="13047" width="0.7109375" style="237" customWidth="1"/>
    <col min="13048" max="13290" width="9.42578125" style="237"/>
    <col min="13291" max="13291" width="6.140625" style="237" customWidth="1"/>
    <col min="13292" max="13292" width="15.7109375" style="237" customWidth="1"/>
    <col min="13293" max="13293" width="0" style="237" hidden="1" customWidth="1"/>
    <col min="13294" max="13302" width="11" style="237" customWidth="1"/>
    <col min="13303" max="13303" width="0.7109375" style="237" customWidth="1"/>
    <col min="13304" max="13546" width="9.42578125" style="237"/>
    <col min="13547" max="13547" width="6.140625" style="237" customWidth="1"/>
    <col min="13548" max="13548" width="15.7109375" style="237" customWidth="1"/>
    <col min="13549" max="13549" width="0" style="237" hidden="1" customWidth="1"/>
    <col min="13550" max="13558" width="11" style="237" customWidth="1"/>
    <col min="13559" max="13559" width="0.7109375" style="237" customWidth="1"/>
    <col min="13560" max="13802" width="9.42578125" style="237"/>
    <col min="13803" max="13803" width="6.140625" style="237" customWidth="1"/>
    <col min="13804" max="13804" width="15.7109375" style="237" customWidth="1"/>
    <col min="13805" max="13805" width="0" style="237" hidden="1" customWidth="1"/>
    <col min="13806" max="13814" width="11" style="237" customWidth="1"/>
    <col min="13815" max="13815" width="0.7109375" style="237" customWidth="1"/>
    <col min="13816" max="14058" width="9.42578125" style="237"/>
    <col min="14059" max="14059" width="6.140625" style="237" customWidth="1"/>
    <col min="14060" max="14060" width="15.7109375" style="237" customWidth="1"/>
    <col min="14061" max="14061" width="0" style="237" hidden="1" customWidth="1"/>
    <col min="14062" max="14070" width="11" style="237" customWidth="1"/>
    <col min="14071" max="14071" width="0.7109375" style="237" customWidth="1"/>
    <col min="14072" max="14314" width="9.42578125" style="237"/>
    <col min="14315" max="14315" width="6.140625" style="237" customWidth="1"/>
    <col min="14316" max="14316" width="15.7109375" style="237" customWidth="1"/>
    <col min="14317" max="14317" width="0" style="237" hidden="1" customWidth="1"/>
    <col min="14318" max="14326" width="11" style="237" customWidth="1"/>
    <col min="14327" max="14327" width="0.7109375" style="237" customWidth="1"/>
    <col min="14328" max="14570" width="9.42578125" style="237"/>
    <col min="14571" max="14571" width="6.140625" style="237" customWidth="1"/>
    <col min="14572" max="14572" width="15.7109375" style="237" customWidth="1"/>
    <col min="14573" max="14573" width="0" style="237" hidden="1" customWidth="1"/>
    <col min="14574" max="14582" width="11" style="237" customWidth="1"/>
    <col min="14583" max="14583" width="0.7109375" style="237" customWidth="1"/>
    <col min="14584" max="14826" width="9.42578125" style="237"/>
    <col min="14827" max="14827" width="6.140625" style="237" customWidth="1"/>
    <col min="14828" max="14828" width="15.7109375" style="237" customWidth="1"/>
    <col min="14829" max="14829" width="0" style="237" hidden="1" customWidth="1"/>
    <col min="14830" max="14838" width="11" style="237" customWidth="1"/>
    <col min="14839" max="14839" width="0.7109375" style="237" customWidth="1"/>
    <col min="14840" max="15082" width="9.42578125" style="237"/>
    <col min="15083" max="15083" width="6.140625" style="237" customWidth="1"/>
    <col min="15084" max="15084" width="15.7109375" style="237" customWidth="1"/>
    <col min="15085" max="15085" width="0" style="237" hidden="1" customWidth="1"/>
    <col min="15086" max="15094" width="11" style="237" customWidth="1"/>
    <col min="15095" max="15095" width="0.7109375" style="237" customWidth="1"/>
    <col min="15096" max="15338" width="9.42578125" style="237"/>
    <col min="15339" max="15339" width="6.140625" style="237" customWidth="1"/>
    <col min="15340" max="15340" width="15.7109375" style="237" customWidth="1"/>
    <col min="15341" max="15341" width="0" style="237" hidden="1" customWidth="1"/>
    <col min="15342" max="15350" width="11" style="237" customWidth="1"/>
    <col min="15351" max="15351" width="0.7109375" style="237" customWidth="1"/>
    <col min="15352" max="15594" width="9.42578125" style="237"/>
    <col min="15595" max="15595" width="6.140625" style="237" customWidth="1"/>
    <col min="15596" max="15596" width="15.7109375" style="237" customWidth="1"/>
    <col min="15597" max="15597" width="0" style="237" hidden="1" customWidth="1"/>
    <col min="15598" max="15606" width="11" style="237" customWidth="1"/>
    <col min="15607" max="15607" width="0.7109375" style="237" customWidth="1"/>
    <col min="15608" max="15850" width="9.42578125" style="237"/>
    <col min="15851" max="15851" width="6.140625" style="237" customWidth="1"/>
    <col min="15852" max="15852" width="15.7109375" style="237" customWidth="1"/>
    <col min="15853" max="15853" width="0" style="237" hidden="1" customWidth="1"/>
    <col min="15854" max="15862" width="11" style="237" customWidth="1"/>
    <col min="15863" max="15863" width="0.7109375" style="237" customWidth="1"/>
    <col min="15864" max="16106" width="9.42578125" style="237"/>
    <col min="16107" max="16107" width="6.140625" style="237" customWidth="1"/>
    <col min="16108" max="16108" width="15.7109375" style="237" customWidth="1"/>
    <col min="16109" max="16109" width="0" style="237" hidden="1" customWidth="1"/>
    <col min="16110" max="16118" width="11" style="237" customWidth="1"/>
    <col min="16119" max="16119" width="0.7109375" style="237" customWidth="1"/>
    <col min="16120" max="16384" width="9.42578125" style="237"/>
  </cols>
  <sheetData>
    <row r="1" spans="1:28" ht="24.75" customHeight="1" x14ac:dyDescent="0.25">
      <c r="A1" s="345" t="s">
        <v>127</v>
      </c>
      <c r="B1" s="345"/>
      <c r="C1" s="345"/>
      <c r="D1" s="345"/>
      <c r="E1" s="345"/>
      <c r="F1" s="345"/>
      <c r="G1" s="345"/>
      <c r="H1" s="345"/>
      <c r="I1" s="345"/>
      <c r="J1" s="345"/>
      <c r="K1" s="345"/>
      <c r="L1" s="345"/>
      <c r="P1" s="348" t="s">
        <v>160</v>
      </c>
      <c r="Q1" s="339" t="s">
        <v>151</v>
      </c>
      <c r="R1" s="339" t="s">
        <v>152</v>
      </c>
      <c r="S1" s="341" t="s">
        <v>302</v>
      </c>
      <c r="T1" s="342"/>
      <c r="V1" s="238"/>
    </row>
    <row r="2" spans="1:28" ht="21" customHeight="1" x14ac:dyDescent="0.2">
      <c r="A2" s="346"/>
      <c r="B2" s="346"/>
      <c r="C2" s="239"/>
      <c r="D2" s="347" t="s">
        <v>128</v>
      </c>
      <c r="E2" s="347"/>
      <c r="F2" s="347"/>
      <c r="G2" s="347"/>
      <c r="H2" s="347"/>
      <c r="I2" s="347"/>
      <c r="J2" s="347"/>
      <c r="K2" s="347"/>
      <c r="L2" s="347"/>
      <c r="P2" s="349"/>
      <c r="Q2" s="340"/>
      <c r="R2" s="340"/>
      <c r="S2" s="343"/>
      <c r="T2" s="344"/>
    </row>
    <row r="3" spans="1:28" ht="31.5" customHeight="1" x14ac:dyDescent="0.2">
      <c r="A3" s="346"/>
      <c r="B3" s="346"/>
      <c r="C3" s="240"/>
      <c r="D3" s="241" t="s">
        <v>129</v>
      </c>
      <c r="E3" s="241" t="s">
        <v>130</v>
      </c>
      <c r="F3" s="241" t="s">
        <v>131</v>
      </c>
      <c r="G3" s="241" t="s">
        <v>132</v>
      </c>
      <c r="H3" s="241" t="s">
        <v>133</v>
      </c>
      <c r="I3" s="241" t="s">
        <v>134</v>
      </c>
      <c r="J3" s="241" t="s">
        <v>135</v>
      </c>
      <c r="K3" s="241" t="s">
        <v>136</v>
      </c>
      <c r="L3" s="241" t="s">
        <v>137</v>
      </c>
      <c r="P3" s="244" t="s">
        <v>153</v>
      </c>
      <c r="Q3" s="245" t="s">
        <v>154</v>
      </c>
      <c r="R3" s="245" t="s">
        <v>154</v>
      </c>
      <c r="S3" s="245" t="s">
        <v>154</v>
      </c>
      <c r="T3" s="352" t="s">
        <v>303</v>
      </c>
      <c r="W3" s="261"/>
      <c r="X3" s="261"/>
      <c r="Y3" s="261"/>
      <c r="Z3" s="261"/>
      <c r="AA3" s="262"/>
      <c r="AB3" s="263"/>
    </row>
    <row r="4" spans="1:28" ht="37.5" customHeight="1" x14ac:dyDescent="0.2">
      <c r="A4" s="351" t="s">
        <v>70</v>
      </c>
      <c r="B4" s="241" t="s">
        <v>142</v>
      </c>
      <c r="C4" s="242" t="s">
        <v>138</v>
      </c>
      <c r="D4" s="243">
        <v>600</v>
      </c>
      <c r="E4" s="243">
        <v>840</v>
      </c>
      <c r="F4" s="243">
        <v>1080</v>
      </c>
      <c r="G4" s="243">
        <v>1320</v>
      </c>
      <c r="H4" s="243">
        <v>1560</v>
      </c>
      <c r="I4" s="243">
        <v>1800</v>
      </c>
      <c r="J4" s="243">
        <v>2040</v>
      </c>
      <c r="K4" s="243">
        <v>2280</v>
      </c>
      <c r="L4" s="243">
        <v>2520</v>
      </c>
      <c r="P4" s="244" t="s">
        <v>155</v>
      </c>
      <c r="Q4" s="245" t="s">
        <v>154</v>
      </c>
      <c r="R4" s="245" t="s">
        <v>154</v>
      </c>
      <c r="S4" s="245" t="s">
        <v>154</v>
      </c>
      <c r="T4" s="353"/>
      <c r="W4" s="357"/>
      <c r="X4" s="357"/>
      <c r="Y4" s="357"/>
      <c r="Z4" s="357"/>
      <c r="AA4" s="357"/>
      <c r="AB4" s="357"/>
    </row>
    <row r="5" spans="1:28" ht="37.5" customHeight="1" x14ac:dyDescent="0.2">
      <c r="A5" s="351"/>
      <c r="B5" s="241" t="s">
        <v>130</v>
      </c>
      <c r="C5" s="242" t="s">
        <v>139</v>
      </c>
      <c r="D5" s="246">
        <v>720</v>
      </c>
      <c r="E5" s="246">
        <v>960</v>
      </c>
      <c r="F5" s="246">
        <v>1200</v>
      </c>
      <c r="G5" s="246">
        <v>1440</v>
      </c>
      <c r="H5" s="246">
        <v>1680</v>
      </c>
      <c r="I5" s="246">
        <v>1920</v>
      </c>
      <c r="J5" s="246">
        <v>2160</v>
      </c>
      <c r="K5" s="246">
        <v>2400</v>
      </c>
      <c r="L5" s="246">
        <v>2640</v>
      </c>
      <c r="P5" s="244" t="s">
        <v>156</v>
      </c>
      <c r="Q5" s="247" t="s">
        <v>157</v>
      </c>
      <c r="R5" s="247" t="s">
        <v>157</v>
      </c>
      <c r="S5" s="245" t="s">
        <v>154</v>
      </c>
      <c r="T5" s="245" t="s">
        <v>158</v>
      </c>
      <c r="W5" s="357"/>
      <c r="X5" s="357"/>
      <c r="Y5" s="357"/>
      <c r="Z5" s="357"/>
      <c r="AA5" s="357"/>
      <c r="AB5" s="357"/>
    </row>
    <row r="6" spans="1:28" ht="37.5" customHeight="1" x14ac:dyDescent="0.2">
      <c r="A6" s="351"/>
      <c r="B6" s="241" t="s">
        <v>131</v>
      </c>
      <c r="C6" s="242" t="s">
        <v>140</v>
      </c>
      <c r="D6" s="243">
        <v>840</v>
      </c>
      <c r="E6" s="243">
        <v>1080</v>
      </c>
      <c r="F6" s="243">
        <v>1320</v>
      </c>
      <c r="G6" s="243">
        <v>1560</v>
      </c>
      <c r="H6" s="243">
        <v>1800</v>
      </c>
      <c r="I6" s="243">
        <v>2040</v>
      </c>
      <c r="J6" s="243">
        <v>2280</v>
      </c>
      <c r="K6" s="243">
        <v>2520</v>
      </c>
      <c r="L6" s="243">
        <v>2760</v>
      </c>
      <c r="P6" s="244" t="s">
        <v>301</v>
      </c>
      <c r="Q6" s="247" t="s">
        <v>157</v>
      </c>
      <c r="R6" s="247" t="s">
        <v>305</v>
      </c>
      <c r="S6" s="245" t="s">
        <v>154</v>
      </c>
      <c r="T6" s="248" t="s">
        <v>258</v>
      </c>
      <c r="V6" s="272" t="s">
        <v>304</v>
      </c>
      <c r="W6" s="261"/>
      <c r="X6" s="261"/>
      <c r="Y6" s="261"/>
      <c r="Z6" s="261"/>
      <c r="AA6" s="262"/>
      <c r="AB6" s="263"/>
    </row>
    <row r="7" spans="1:28" ht="37.5" customHeight="1" x14ac:dyDescent="0.2">
      <c r="A7" s="351"/>
      <c r="B7" s="241" t="s">
        <v>132</v>
      </c>
      <c r="C7" s="242" t="s">
        <v>141</v>
      </c>
      <c r="D7" s="246">
        <v>960</v>
      </c>
      <c r="E7" s="246">
        <v>1200</v>
      </c>
      <c r="F7" s="246">
        <v>1440</v>
      </c>
      <c r="G7" s="246">
        <v>1680</v>
      </c>
      <c r="H7" s="246">
        <v>1920</v>
      </c>
      <c r="I7" s="246">
        <v>2160</v>
      </c>
      <c r="J7" s="246">
        <v>2400</v>
      </c>
      <c r="K7" s="246">
        <v>2640</v>
      </c>
      <c r="L7" s="246">
        <v>2880</v>
      </c>
      <c r="P7" s="244" t="s">
        <v>159</v>
      </c>
      <c r="Q7" s="247" t="s">
        <v>157</v>
      </c>
      <c r="R7" s="247" t="s">
        <v>157</v>
      </c>
      <c r="S7" s="245" t="s">
        <v>154</v>
      </c>
      <c r="T7" s="245" t="s">
        <v>259</v>
      </c>
      <c r="W7" s="357"/>
      <c r="X7" s="357"/>
      <c r="Y7" s="357"/>
      <c r="Z7" s="357"/>
      <c r="AA7" s="357"/>
      <c r="AB7" s="357"/>
    </row>
    <row r="8" spans="1:28" ht="37.5" customHeight="1" x14ac:dyDescent="0.2">
      <c r="A8" s="351"/>
      <c r="B8" s="241" t="s">
        <v>143</v>
      </c>
      <c r="C8" s="242"/>
      <c r="D8" s="243">
        <v>1080</v>
      </c>
      <c r="E8" s="243">
        <v>1320</v>
      </c>
      <c r="F8" s="243">
        <v>1560</v>
      </c>
      <c r="G8" s="243">
        <v>1800</v>
      </c>
      <c r="H8" s="243">
        <v>2040</v>
      </c>
      <c r="I8" s="243">
        <v>2280</v>
      </c>
      <c r="J8" s="243">
        <v>2520</v>
      </c>
      <c r="K8" s="243">
        <v>2760</v>
      </c>
      <c r="L8" s="243">
        <v>3000</v>
      </c>
      <c r="P8" s="260"/>
      <c r="Q8" s="261"/>
      <c r="S8" s="269"/>
      <c r="T8" s="261"/>
      <c r="U8" s="262"/>
      <c r="W8" s="357"/>
      <c r="X8" s="357"/>
      <c r="Y8" s="357"/>
      <c r="Z8" s="357"/>
      <c r="AA8" s="357"/>
      <c r="AB8" s="357"/>
    </row>
    <row r="9" spans="1:28" ht="14.25" customHeight="1" x14ac:dyDescent="0.2">
      <c r="O9" s="270"/>
      <c r="P9" s="271"/>
      <c r="Q9" s="271"/>
      <c r="R9" s="271"/>
      <c r="S9" s="271"/>
      <c r="T9" s="271"/>
      <c r="U9" s="271"/>
      <c r="V9" s="271"/>
      <c r="W9" s="357"/>
      <c r="X9" s="357"/>
      <c r="Y9" s="357"/>
      <c r="Z9" s="357"/>
      <c r="AA9" s="357"/>
      <c r="AB9" s="357"/>
    </row>
    <row r="10" spans="1:28" ht="14.25" customHeight="1" x14ac:dyDescent="0.2">
      <c r="B10" s="250" t="s">
        <v>144</v>
      </c>
      <c r="C10" s="249"/>
      <c r="E10" s="250"/>
      <c r="F10" s="249"/>
      <c r="G10" s="249"/>
      <c r="H10" s="249"/>
      <c r="I10" s="249"/>
      <c r="J10" s="249"/>
      <c r="K10" s="249"/>
      <c r="L10" s="249"/>
      <c r="O10" s="271"/>
      <c r="P10" s="271"/>
      <c r="Q10" s="271"/>
      <c r="R10" s="271"/>
      <c r="S10" s="271"/>
      <c r="T10" s="271"/>
      <c r="U10" s="271"/>
      <c r="V10" s="271"/>
      <c r="W10" s="357"/>
      <c r="X10" s="357"/>
      <c r="Y10" s="357"/>
      <c r="Z10" s="357"/>
      <c r="AA10" s="357"/>
      <c r="AB10" s="357"/>
    </row>
    <row r="11" spans="1:28" ht="14.25" customHeight="1" x14ac:dyDescent="0.2">
      <c r="B11" s="250" t="s">
        <v>145</v>
      </c>
      <c r="C11" s="249"/>
      <c r="E11" s="250"/>
      <c r="F11" s="249"/>
      <c r="G11" s="249"/>
      <c r="H11" s="249"/>
      <c r="I11" s="249"/>
      <c r="J11" s="249"/>
      <c r="K11" s="249"/>
      <c r="L11" s="249"/>
      <c r="O11" s="271"/>
      <c r="P11" s="271"/>
      <c r="Q11" s="271"/>
      <c r="R11" s="271"/>
      <c r="S11" s="271"/>
      <c r="T11" s="271"/>
      <c r="U11" s="271"/>
      <c r="V11" s="271"/>
      <c r="W11" s="357"/>
      <c r="X11" s="357"/>
      <c r="Y11" s="357"/>
      <c r="Z11" s="357"/>
      <c r="AA11" s="357"/>
      <c r="AB11" s="357"/>
    </row>
    <row r="12" spans="1:28" ht="14.25" customHeight="1" x14ac:dyDescent="0.2">
      <c r="B12" s="250" t="s">
        <v>146</v>
      </c>
      <c r="C12" s="249"/>
      <c r="E12" s="250"/>
      <c r="F12" s="249"/>
      <c r="G12" s="249"/>
      <c r="H12" s="249"/>
      <c r="I12" s="249"/>
      <c r="J12" s="249"/>
      <c r="K12" s="249"/>
      <c r="L12" s="249"/>
      <c r="O12" s="271"/>
      <c r="P12" s="271"/>
      <c r="Q12" s="271"/>
      <c r="R12" s="271"/>
      <c r="S12" s="271"/>
      <c r="T12" s="271"/>
      <c r="U12" s="271"/>
      <c r="V12" s="271"/>
      <c r="W12" s="261"/>
      <c r="X12" s="261"/>
      <c r="Y12" s="261"/>
      <c r="Z12" s="261"/>
      <c r="AA12" s="262"/>
      <c r="AB12" s="263"/>
    </row>
    <row r="13" spans="1:28" ht="14.25" customHeight="1" x14ac:dyDescent="0.2">
      <c r="B13" s="250" t="s">
        <v>161</v>
      </c>
      <c r="C13" s="249"/>
      <c r="E13" s="250"/>
      <c r="F13" s="249"/>
      <c r="G13" s="249"/>
      <c r="H13" s="249"/>
      <c r="I13" s="249"/>
      <c r="J13" s="249"/>
      <c r="K13" s="249"/>
      <c r="L13" s="249"/>
      <c r="O13" s="271"/>
      <c r="P13" s="271"/>
      <c r="Q13" s="271"/>
      <c r="R13" s="271"/>
      <c r="S13" s="271"/>
      <c r="T13" s="271"/>
      <c r="U13" s="271"/>
      <c r="V13" s="271"/>
      <c r="W13" s="357"/>
      <c r="X13" s="357"/>
      <c r="Y13" s="357"/>
      <c r="Z13" s="357"/>
      <c r="AA13" s="357"/>
      <c r="AB13" s="357"/>
    </row>
    <row r="14" spans="1:28" ht="12" customHeight="1" x14ac:dyDescent="0.2">
      <c r="O14" s="271"/>
      <c r="P14" s="271"/>
      <c r="Q14" s="271"/>
      <c r="R14" s="271"/>
      <c r="S14" s="271"/>
      <c r="T14" s="271"/>
      <c r="U14" s="271"/>
      <c r="V14" s="271"/>
      <c r="W14" s="357"/>
      <c r="X14" s="357"/>
      <c r="Y14" s="357"/>
      <c r="Z14" s="357"/>
      <c r="AA14" s="357"/>
      <c r="AB14" s="357"/>
    </row>
    <row r="15" spans="1:28" ht="15" customHeight="1" x14ac:dyDescent="0.2">
      <c r="A15" s="354" t="s">
        <v>253</v>
      </c>
      <c r="B15" s="354"/>
      <c r="C15" s="354"/>
      <c r="D15" s="354"/>
      <c r="E15" s="354"/>
      <c r="F15" s="354"/>
      <c r="G15" s="354"/>
      <c r="H15" s="354"/>
      <c r="I15" s="354"/>
      <c r="J15" s="354"/>
      <c r="K15" s="354"/>
      <c r="L15" s="354"/>
      <c r="O15" s="271"/>
      <c r="P15" s="271"/>
      <c r="Q15" s="271"/>
      <c r="R15" s="271"/>
      <c r="S15" s="271"/>
      <c r="T15" s="271"/>
      <c r="U15" s="271"/>
      <c r="V15" s="271"/>
      <c r="W15" s="357"/>
      <c r="X15" s="357"/>
      <c r="Y15" s="357"/>
      <c r="Z15" s="357"/>
      <c r="AA15" s="357"/>
      <c r="AB15" s="357"/>
    </row>
    <row r="16" spans="1:28" ht="14.25" customHeight="1" x14ac:dyDescent="0.2">
      <c r="O16" s="271"/>
      <c r="P16" s="271"/>
      <c r="Q16" s="271"/>
      <c r="R16" s="271"/>
      <c r="S16" s="271"/>
      <c r="T16" s="271"/>
      <c r="U16" s="271"/>
      <c r="V16" s="271"/>
      <c r="W16" s="358"/>
      <c r="X16" s="358"/>
      <c r="Y16" s="358"/>
      <c r="Z16" s="358"/>
      <c r="AA16" s="358"/>
      <c r="AB16" s="358"/>
    </row>
    <row r="17" spans="3:28" ht="14.25" customHeight="1" x14ac:dyDescent="0.2">
      <c r="C17" s="251"/>
      <c r="D17" s="355" t="s">
        <v>254</v>
      </c>
      <c r="E17" s="356"/>
      <c r="I17" s="252"/>
      <c r="J17" s="355" t="s">
        <v>255</v>
      </c>
      <c r="K17" s="356"/>
      <c r="O17" s="271"/>
      <c r="P17" s="271"/>
      <c r="Q17" s="271"/>
      <c r="R17" s="271"/>
      <c r="S17" s="271"/>
      <c r="T17" s="271"/>
      <c r="U17" s="271"/>
      <c r="V17" s="271"/>
      <c r="W17" s="358"/>
      <c r="X17" s="358"/>
      <c r="Y17" s="358"/>
      <c r="Z17" s="358"/>
      <c r="AA17" s="358"/>
      <c r="AB17" s="358"/>
    </row>
    <row r="18" spans="3:28" ht="14.25" customHeight="1" x14ac:dyDescent="0.2">
      <c r="D18" s="253" t="s">
        <v>147</v>
      </c>
      <c r="E18" s="254"/>
      <c r="F18" s="252"/>
      <c r="G18" s="252"/>
      <c r="H18" s="252"/>
      <c r="I18" s="252"/>
      <c r="J18" s="253" t="s">
        <v>148</v>
      </c>
      <c r="K18" s="252"/>
      <c r="O18" s="271"/>
      <c r="P18" s="271"/>
      <c r="Q18" s="271"/>
      <c r="R18" s="271"/>
      <c r="S18" s="271"/>
      <c r="T18" s="271"/>
      <c r="U18" s="271"/>
      <c r="V18" s="271"/>
      <c r="W18" s="350"/>
      <c r="X18" s="350"/>
      <c r="Y18" s="350"/>
      <c r="Z18" s="350"/>
      <c r="AA18" s="350"/>
      <c r="AB18" s="350"/>
    </row>
    <row r="19" spans="3:28" ht="14.25" customHeight="1" x14ac:dyDescent="0.2">
      <c r="D19" s="253" t="s">
        <v>236</v>
      </c>
      <c r="E19" s="255"/>
      <c r="J19" s="253"/>
      <c r="O19" s="271"/>
      <c r="P19" s="271"/>
      <c r="Q19" s="271"/>
      <c r="R19" s="271"/>
      <c r="S19" s="271"/>
      <c r="T19" s="271"/>
      <c r="U19" s="271"/>
      <c r="V19" s="271"/>
      <c r="W19" s="264"/>
      <c r="X19" s="264"/>
      <c r="Y19" s="264"/>
      <c r="Z19" s="264"/>
      <c r="AA19" s="264"/>
      <c r="AB19" s="264"/>
    </row>
    <row r="20" spans="3:28" ht="14.25" customHeight="1" x14ac:dyDescent="0.2">
      <c r="D20" s="256"/>
      <c r="O20" s="271"/>
      <c r="P20" s="271"/>
      <c r="Q20" s="271"/>
      <c r="R20" s="271"/>
      <c r="S20" s="271"/>
      <c r="T20" s="271"/>
      <c r="U20" s="271"/>
      <c r="V20" s="271"/>
      <c r="W20" s="357"/>
      <c r="X20" s="357"/>
      <c r="Y20" s="357"/>
      <c r="Z20" s="357"/>
      <c r="AA20" s="357"/>
      <c r="AB20" s="264"/>
    </row>
    <row r="21" spans="3:28" ht="13.5" customHeight="1" x14ac:dyDescent="0.2">
      <c r="O21" s="271"/>
      <c r="P21" s="271"/>
      <c r="Q21" s="271"/>
      <c r="R21" s="271"/>
      <c r="S21" s="271"/>
      <c r="T21" s="271"/>
      <c r="U21" s="271"/>
      <c r="V21" s="271"/>
      <c r="W21" s="357"/>
      <c r="X21" s="357"/>
      <c r="Y21" s="357"/>
      <c r="Z21" s="357"/>
      <c r="AA21" s="357"/>
      <c r="AB21" s="264"/>
    </row>
    <row r="22" spans="3:28" ht="14.25" customHeight="1" x14ac:dyDescent="0.2">
      <c r="D22" s="237" t="s">
        <v>256</v>
      </c>
      <c r="O22" s="271"/>
      <c r="P22" s="271"/>
      <c r="Q22" s="271"/>
      <c r="R22" s="271"/>
      <c r="S22" s="271"/>
      <c r="T22" s="271"/>
      <c r="U22" s="271"/>
      <c r="V22" s="271"/>
      <c r="W22" s="357"/>
      <c r="X22" s="357"/>
      <c r="Y22" s="357"/>
      <c r="Z22" s="357"/>
      <c r="AA22" s="357"/>
      <c r="AB22" s="265"/>
    </row>
    <row r="23" spans="3:28" ht="14.25" customHeight="1" x14ac:dyDescent="0.2">
      <c r="O23" s="271"/>
      <c r="P23" s="271"/>
      <c r="Q23" s="271"/>
      <c r="R23" s="271"/>
      <c r="S23" s="271"/>
      <c r="T23" s="271"/>
      <c r="U23" s="271"/>
      <c r="V23" s="271"/>
      <c r="W23" s="358"/>
      <c r="X23" s="358"/>
      <c r="Y23" s="358"/>
      <c r="Z23" s="358"/>
      <c r="AA23" s="358"/>
      <c r="AB23" s="265"/>
    </row>
    <row r="24" spans="3:28" ht="14.25" customHeight="1" x14ac:dyDescent="0.2">
      <c r="O24" s="271"/>
      <c r="P24" s="271"/>
      <c r="Q24" s="271"/>
      <c r="R24" s="271"/>
      <c r="S24" s="271"/>
      <c r="T24" s="271"/>
      <c r="U24" s="271"/>
      <c r="V24" s="271"/>
      <c r="W24" s="266"/>
      <c r="X24" s="266"/>
      <c r="Y24" s="266"/>
      <c r="Z24" s="266"/>
      <c r="AA24" s="263"/>
      <c r="AB24" s="263"/>
    </row>
    <row r="25" spans="3:28" ht="14.25" customHeight="1" x14ac:dyDescent="0.2">
      <c r="O25" s="271"/>
      <c r="P25" s="271"/>
      <c r="Q25" s="271"/>
      <c r="R25" s="271"/>
      <c r="S25" s="271"/>
      <c r="T25" s="271"/>
      <c r="U25" s="271"/>
      <c r="V25" s="271"/>
      <c r="W25" s="266"/>
      <c r="X25" s="266"/>
      <c r="Y25" s="266"/>
      <c r="Z25" s="266"/>
      <c r="AA25" s="263"/>
      <c r="AB25" s="263"/>
    </row>
    <row r="26" spans="3:28" ht="14.25" customHeight="1" x14ac:dyDescent="0.2">
      <c r="O26" s="271"/>
      <c r="P26" s="271"/>
      <c r="Q26" s="271"/>
      <c r="R26" s="271"/>
      <c r="S26" s="271"/>
      <c r="T26" s="271"/>
      <c r="U26" s="271"/>
      <c r="V26" s="271"/>
      <c r="W26" s="357"/>
      <c r="X26" s="357"/>
      <c r="Y26" s="357"/>
      <c r="Z26" s="357"/>
      <c r="AA26" s="357"/>
      <c r="AB26" s="357"/>
    </row>
    <row r="27" spans="3:28" ht="12" customHeight="1" x14ac:dyDescent="0.2">
      <c r="O27" s="271"/>
      <c r="P27" s="271"/>
      <c r="Q27" s="271"/>
      <c r="R27" s="271"/>
      <c r="S27" s="271"/>
      <c r="T27" s="271"/>
      <c r="U27" s="271"/>
      <c r="V27" s="271"/>
      <c r="W27" s="257"/>
      <c r="X27" s="257"/>
      <c r="Y27" s="257"/>
      <c r="Z27" s="257"/>
    </row>
    <row r="28" spans="3:28" ht="10.5" customHeight="1" x14ac:dyDescent="0.2">
      <c r="O28" s="271"/>
      <c r="P28" s="271"/>
      <c r="Q28" s="271"/>
      <c r="R28" s="271"/>
      <c r="S28" s="271"/>
      <c r="T28" s="271"/>
      <c r="U28" s="271"/>
      <c r="V28" s="271"/>
      <c r="W28" s="257"/>
      <c r="X28" s="257"/>
      <c r="Y28" s="257"/>
      <c r="Z28" s="257"/>
    </row>
    <row r="29" spans="3:28" ht="12.75" customHeight="1" x14ac:dyDescent="0.2">
      <c r="O29" s="271"/>
      <c r="P29" s="271"/>
      <c r="Q29" s="271"/>
      <c r="R29" s="271"/>
      <c r="S29" s="271"/>
      <c r="T29" s="271"/>
      <c r="U29" s="271"/>
      <c r="V29" s="271"/>
      <c r="W29" s="257"/>
      <c r="X29" s="257"/>
      <c r="Y29" s="257"/>
      <c r="Z29" s="257"/>
    </row>
    <row r="30" spans="3:28" ht="12.75" customHeight="1" x14ac:dyDescent="0.2">
      <c r="O30" s="271"/>
      <c r="P30" s="271"/>
      <c r="Q30" s="271"/>
      <c r="R30" s="271"/>
      <c r="S30" s="271"/>
      <c r="T30" s="271"/>
      <c r="U30" s="271"/>
      <c r="V30" s="271"/>
      <c r="W30" s="359"/>
      <c r="X30" s="359"/>
      <c r="Y30" s="359"/>
      <c r="Z30" s="359"/>
      <c r="AA30" s="359"/>
      <c r="AB30" s="263"/>
    </row>
    <row r="31" spans="3:28" ht="12.75" customHeight="1" x14ac:dyDescent="0.2">
      <c r="O31" s="271"/>
      <c r="P31" s="271"/>
      <c r="Q31" s="271"/>
      <c r="R31" s="271"/>
      <c r="S31" s="271"/>
      <c r="T31" s="271"/>
      <c r="U31" s="271"/>
      <c r="V31" s="271"/>
      <c r="W31" s="267"/>
      <c r="X31" s="267"/>
      <c r="Y31" s="267"/>
      <c r="Z31" s="267"/>
      <c r="AA31" s="267"/>
      <c r="AB31" s="267"/>
    </row>
    <row r="32" spans="3:28" ht="12.75" customHeight="1" x14ac:dyDescent="0.2">
      <c r="O32" s="271"/>
      <c r="P32" s="271"/>
      <c r="Q32" s="271"/>
      <c r="R32" s="271"/>
      <c r="S32" s="271"/>
      <c r="T32" s="271"/>
      <c r="U32" s="271"/>
      <c r="V32" s="271"/>
      <c r="W32" s="267"/>
      <c r="X32" s="267"/>
      <c r="Y32" s="267"/>
      <c r="Z32" s="267"/>
      <c r="AA32" s="267"/>
      <c r="AB32" s="267"/>
    </row>
    <row r="33" spans="2:28" ht="12.75" customHeight="1" x14ac:dyDescent="0.25">
      <c r="B33" s="258" t="s">
        <v>235</v>
      </c>
      <c r="K33" s="259" t="s">
        <v>257</v>
      </c>
      <c r="O33" s="271"/>
      <c r="P33" s="271"/>
      <c r="Q33" s="271"/>
      <c r="R33" s="271"/>
      <c r="S33" s="271"/>
      <c r="T33" s="271"/>
      <c r="U33" s="271"/>
      <c r="V33" s="271"/>
      <c r="W33" s="359"/>
      <c r="X33" s="359"/>
      <c r="Y33" s="359"/>
      <c r="Z33" s="359"/>
      <c r="AA33" s="359"/>
      <c r="AB33" s="263"/>
    </row>
    <row r="34" spans="2:28" ht="11.45" customHeight="1" x14ac:dyDescent="0.2">
      <c r="P34" s="260"/>
      <c r="Q34" s="264"/>
      <c r="R34" s="264"/>
      <c r="S34" s="264"/>
      <c r="T34" s="264"/>
      <c r="U34" s="264"/>
      <c r="W34" s="359"/>
      <c r="X34" s="359"/>
      <c r="Y34" s="359"/>
      <c r="Z34" s="359"/>
      <c r="AA34" s="359"/>
      <c r="AB34" s="267"/>
    </row>
    <row r="35" spans="2:28" ht="12.75" customHeight="1" x14ac:dyDescent="0.2">
      <c r="P35" s="267"/>
      <c r="Q35" s="267"/>
      <c r="R35" s="267"/>
      <c r="S35" s="267"/>
      <c r="T35" s="267"/>
      <c r="U35" s="267"/>
      <c r="W35" s="266"/>
      <c r="X35" s="266"/>
      <c r="Y35" s="266"/>
      <c r="Z35" s="266"/>
      <c r="AA35" s="263"/>
    </row>
    <row r="36" spans="2:28" ht="12.75" x14ac:dyDescent="0.2">
      <c r="P36" s="267"/>
      <c r="Q36" s="267"/>
      <c r="R36" s="267"/>
      <c r="S36" s="267"/>
      <c r="T36" s="267"/>
      <c r="U36" s="267"/>
      <c r="W36" s="267"/>
      <c r="X36" s="267"/>
      <c r="Y36" s="267"/>
      <c r="Z36" s="267"/>
      <c r="AA36" s="267"/>
    </row>
    <row r="37" spans="2:28" ht="12.75" x14ac:dyDescent="0.2">
      <c r="P37" s="267"/>
      <c r="Q37" s="267"/>
      <c r="R37" s="267"/>
      <c r="S37" s="267"/>
      <c r="T37" s="267"/>
      <c r="U37" s="267"/>
      <c r="W37" s="257"/>
      <c r="X37" s="257"/>
      <c r="Y37" s="257"/>
      <c r="Z37" s="257"/>
    </row>
    <row r="38" spans="2:28" ht="12.75" customHeight="1" x14ac:dyDescent="0.2">
      <c r="P38" s="268"/>
      <c r="Q38" s="268"/>
      <c r="R38" s="268"/>
      <c r="S38" s="268"/>
      <c r="T38" s="268"/>
      <c r="U38" s="268"/>
    </row>
    <row r="39" spans="2:28" ht="12.75" x14ac:dyDescent="0.2">
      <c r="P39" s="266"/>
      <c r="Q39" s="266"/>
      <c r="R39" s="266"/>
      <c r="S39" s="266"/>
      <c r="T39" s="266"/>
      <c r="U39" s="263"/>
    </row>
    <row r="40" spans="2:28" ht="12.75" x14ac:dyDescent="0.2">
      <c r="P40" s="260"/>
      <c r="Q40" s="266"/>
      <c r="R40" s="266"/>
      <c r="S40" s="266"/>
      <c r="T40" s="266"/>
      <c r="U40" s="263"/>
    </row>
    <row r="41" spans="2:28" ht="12.75" x14ac:dyDescent="0.2">
      <c r="P41" s="267"/>
      <c r="Q41" s="267"/>
      <c r="R41" s="267"/>
      <c r="S41" s="267"/>
      <c r="T41" s="267"/>
      <c r="U41" s="267"/>
    </row>
  </sheetData>
  <mergeCells count="23">
    <mergeCell ref="W20:AA22"/>
    <mergeCell ref="W23:AA23"/>
    <mergeCell ref="W26:AB26"/>
    <mergeCell ref="W30:AA30"/>
    <mergeCell ref="W33:AA34"/>
    <mergeCell ref="W18:AB18"/>
    <mergeCell ref="A4:A8"/>
    <mergeCell ref="T3:T4"/>
    <mergeCell ref="A15:L15"/>
    <mergeCell ref="D17:E17"/>
    <mergeCell ref="J17:K17"/>
    <mergeCell ref="W4:AB5"/>
    <mergeCell ref="W7:AB9"/>
    <mergeCell ref="W10:AB11"/>
    <mergeCell ref="W13:AB15"/>
    <mergeCell ref="W16:AB17"/>
    <mergeCell ref="R1:R2"/>
    <mergeCell ref="S1:T2"/>
    <mergeCell ref="A1:L1"/>
    <mergeCell ref="A2:B3"/>
    <mergeCell ref="D2:L2"/>
    <mergeCell ref="P1:P2"/>
    <mergeCell ref="Q1:Q2"/>
  </mergeCells>
  <printOptions horizontalCentered="1"/>
  <pageMargins left="0.25" right="0.25" top="0.75" bottom="0.75" header="0.3" footer="0.3"/>
  <pageSetup scale="81" orientation="landscape" r:id="rId1"/>
  <headerFooter alignWithMargins="0">
    <oddFooter>&amp;L&amp;9&amp;F:  &amp;A</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SUM2020 Budget Worksheet</vt:lpstr>
      <vt:lpstr>Employee Worksheet</vt:lpstr>
      <vt:lpstr>Equipment and Gratuities</vt:lpstr>
      <vt:lpstr>Definitions and Formulas</vt:lpstr>
      <vt:lpstr>Compensation Reference</vt:lpstr>
      <vt:lpstr>'Compensation Reference'!Print_Area</vt:lpstr>
      <vt:lpstr>'Definitions and Formulas'!Print_Area</vt:lpstr>
      <vt:lpstr>'Employee Worksheet'!Print_Area</vt:lpstr>
      <vt:lpstr>'Equipment and Gratuities'!Print_Area</vt:lpstr>
      <vt:lpstr>'SUM2020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Ciccone, Jackie - cicconjb</dc:creator>
  <cp:lastModifiedBy>Ciccone, Jackie - cicconjb</cp:lastModifiedBy>
  <cp:lastPrinted>2019-06-19T13:28:49Z</cp:lastPrinted>
  <dcterms:created xsi:type="dcterms:W3CDTF">1998-06-24T18:49:35Z</dcterms:created>
  <dcterms:modified xsi:type="dcterms:W3CDTF">2019-06-20T13:59:37Z</dcterms:modified>
</cp:coreProperties>
</file>