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N:\AA\OIP\OIP-Shares\IFIN\JBCINPUT\SUM2018\templates\"/>
    </mc:Choice>
  </mc:AlternateContent>
  <bookViews>
    <workbookView xWindow="0" yWindow="0" windowWidth="28800" windowHeight="12300"/>
  </bookViews>
  <sheets>
    <sheet name="SUM2018 Budget Worksheet" sheetId="1" r:id="rId1"/>
    <sheet name="Employee Worksheet" sheetId="5" r:id="rId2"/>
    <sheet name="Equipment and Gratuities" sheetId="3" r:id="rId3"/>
    <sheet name="Definitions and Formulas" sheetId="8" r:id="rId4"/>
    <sheet name="Compensation Reference" sheetId="7" r:id="rId5"/>
    <sheet name="Detailed Expense Worksheet" sheetId="9" r:id="rId6"/>
  </sheets>
  <definedNames>
    <definedName name="_xlnm.Print_Area" localSheetId="4">'Compensation Reference'!$A$1:$U$32</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'SUM2018 Budget Worksheet'!$A$2:$R$42</definedName>
  </definedNames>
  <calcPr calcId="162913"/>
</workbook>
</file>

<file path=xl/calcChain.xml><?xml version="1.0" encoding="utf-8"?>
<calcChain xmlns="http://schemas.openxmlformats.org/spreadsheetml/2006/main">
  <c r="L38" i="1" l="1"/>
  <c r="J38" i="1"/>
  <c r="I38" i="1"/>
  <c r="H4" i="1" l="1"/>
  <c r="H3" i="1"/>
  <c r="K36" i="1"/>
  <c r="K34" i="1"/>
  <c r="K33" i="1"/>
  <c r="K32" i="1"/>
  <c r="K21" i="1"/>
  <c r="K22" i="1"/>
  <c r="K23" i="1"/>
  <c r="K24" i="1"/>
  <c r="K25" i="1"/>
  <c r="K26" i="1"/>
  <c r="K27" i="1"/>
  <c r="K28" i="1"/>
  <c r="K20" i="1"/>
  <c r="K16" i="1"/>
  <c r="K15" i="1"/>
  <c r="K14" i="1"/>
  <c r="K13" i="1"/>
  <c r="K11" i="1"/>
  <c r="K9" i="1"/>
  <c r="K8" i="1"/>
  <c r="J29" i="1"/>
  <c r="K38" i="1" l="1"/>
  <c r="U6" i="1"/>
  <c r="E9" i="1"/>
  <c r="J2" i="5" l="1"/>
  <c r="I2" i="1"/>
  <c r="E2" i="5" s="1"/>
  <c r="E13" i="1"/>
  <c r="D17" i="1"/>
  <c r="E17" i="1" s="1"/>
  <c r="I24" i="5"/>
  <c r="M35" i="1" s="1"/>
  <c r="N35" i="1" s="1"/>
  <c r="E14" i="1"/>
  <c r="E15" i="1"/>
  <c r="E16" i="1"/>
  <c r="U5" i="1"/>
  <c r="U7" i="1" s="1"/>
  <c r="U18" i="1" s="1"/>
  <c r="V25" i="1" s="1"/>
  <c r="U4" i="1"/>
  <c r="K29" i="1"/>
  <c r="I17" i="1"/>
  <c r="I29" i="1"/>
  <c r="L29" i="1"/>
  <c r="L17" i="1"/>
  <c r="I16" i="5"/>
  <c r="M10" i="1" s="1"/>
  <c r="N10" i="1" s="1"/>
  <c r="W13" i="1"/>
  <c r="C20" i="3"/>
  <c r="M13" i="1" s="1"/>
  <c r="N13" i="1" s="1"/>
  <c r="W14" i="1"/>
  <c r="W15" i="1"/>
  <c r="W16" i="1"/>
  <c r="D37" i="5"/>
  <c r="U21" i="1" s="1"/>
  <c r="N33" i="1"/>
  <c r="N24" i="1"/>
  <c r="N25" i="1"/>
  <c r="N21" i="1"/>
  <c r="N22" i="1"/>
  <c r="N11" i="1"/>
  <c r="N14" i="1"/>
  <c r="N15" i="1"/>
  <c r="N16" i="1"/>
  <c r="N23" i="1"/>
  <c r="N32" i="1"/>
  <c r="N9" i="1"/>
  <c r="N27" i="1"/>
  <c r="N28" i="1"/>
  <c r="N36" i="1"/>
  <c r="N20" i="1"/>
  <c r="N34" i="1"/>
  <c r="N8" i="1"/>
  <c r="E37" i="1"/>
  <c r="E38" i="1"/>
  <c r="E40" i="1"/>
  <c r="E39" i="1"/>
  <c r="L40" i="1" l="1"/>
  <c r="I39" i="1"/>
  <c r="I40" i="1" s="1"/>
  <c r="I41" i="1" s="1"/>
  <c r="U25" i="1"/>
  <c r="W25" i="1" s="1"/>
  <c r="M17" i="1"/>
  <c r="U11" i="1"/>
  <c r="U19" i="1" s="1"/>
  <c r="V21" i="1" s="1"/>
  <c r="W21" i="1" s="1"/>
  <c r="Q2" i="1"/>
  <c r="D1" i="3"/>
  <c r="E21" i="1"/>
  <c r="M37" i="1" s="1"/>
  <c r="N37" i="1" l="1"/>
  <c r="E27" i="1"/>
  <c r="W26" i="1"/>
  <c r="M26" i="1" s="1"/>
  <c r="N26" i="1" s="1"/>
  <c r="N29" i="1" s="1"/>
  <c r="M29" i="1" l="1"/>
  <c r="M38" i="1"/>
  <c r="N38" i="1" s="1"/>
  <c r="M40" i="1" l="1"/>
  <c r="K12" i="1"/>
  <c r="K17" i="1" s="1"/>
  <c r="J17" i="1"/>
  <c r="J39" i="1" s="1"/>
  <c r="K39" i="1" s="1"/>
  <c r="N39" i="1" s="1"/>
  <c r="J40" i="1" l="1"/>
  <c r="J41" i="1" s="1"/>
  <c r="K40" i="1"/>
  <c r="N12" i="1"/>
  <c r="N17" i="1" s="1"/>
  <c r="K41" i="1" l="1"/>
  <c r="N40" i="1"/>
  <c r="N41" i="1" s="1"/>
  <c r="E29" i="1" s="1"/>
  <c r="L47" i="1" s="1"/>
  <c r="E31" i="1" l="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rates:  
https://www.oanda.com/currency/converter/
</t>
        </r>
        <r>
          <rPr>
            <sz val="9"/>
            <color indexed="81"/>
            <rFont val="Tahoma"/>
            <charset val="1"/>
          </rPr>
          <t xml:space="preserve">
</t>
        </r>
      </text>
    </comment>
    <comment ref="E2" authorId="1" shapeId="0">
      <text>
        <r>
          <rPr>
            <sz val="10"/>
            <color indexed="81"/>
            <rFont val="Tahoma"/>
            <family val="2"/>
          </rPr>
          <t>insert estimated rate of exchange which will convert foreign currency line items into U.S. dollars</t>
        </r>
        <r>
          <rPr>
            <b/>
            <sz val="8"/>
            <color indexed="81"/>
            <rFont val="Tahoma"/>
            <family val="2"/>
          </rPr>
          <t xml:space="preserve">
</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4" authorId="0" shapeId="0">
      <text>
        <r>
          <rPr>
            <b/>
            <sz val="11"/>
            <color indexed="81"/>
            <rFont val="Tahoma"/>
            <family val="2"/>
          </rPr>
          <t>Budget projections due to CGE:
SUMMER PROGRAMS
First draft:  September 18
Post-acceptance projection:  December 1
Final version:  March 19
SPRING BREAK PROGRAMS
First draft:  September 18
Post-acceptance projection:  December 1
Final version:  January 15</t>
        </r>
      </text>
    </comment>
    <comment ref="I5" authorId="1" shapeId="0">
      <text>
        <r>
          <rPr>
            <sz val="10"/>
            <color indexed="81"/>
            <rFont val="Tahoma"/>
            <family val="2"/>
          </rPr>
          <t>funds to be spent on-site in local currency(ies)</t>
        </r>
        <r>
          <rPr>
            <b/>
            <sz val="8"/>
            <color indexed="81"/>
            <rFont val="Tahoma"/>
            <family val="2"/>
          </rPr>
          <t xml:space="preserve">
</t>
        </r>
      </text>
    </comment>
    <comment ref="J5" authorId="1" shapeId="0">
      <text>
        <r>
          <rPr>
            <sz val="10"/>
            <color indexed="81"/>
            <rFont val="Tahoma"/>
            <family val="2"/>
          </rPr>
          <t>funds to be spent on-site in local currency(ies)</t>
        </r>
        <r>
          <rPr>
            <b/>
            <sz val="8"/>
            <color indexed="81"/>
            <rFont val="Tahoma"/>
            <family val="2"/>
          </rPr>
          <t xml:space="preserve">
</t>
        </r>
      </text>
    </comment>
    <comment ref="K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L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M5" authorId="1" shapeId="0">
      <text>
        <r>
          <rPr>
            <sz val="10"/>
            <color indexed="81"/>
            <rFont val="Tahoma"/>
            <family val="2"/>
          </rPr>
          <t>payments made by check or reimbursements before or after program</t>
        </r>
        <r>
          <rPr>
            <b/>
            <sz val="8"/>
            <color indexed="81"/>
            <rFont val="Tahoma"/>
            <family val="2"/>
          </rPr>
          <t xml:space="preserve">
</t>
        </r>
      </text>
    </comment>
    <comment ref="N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K7" authorId="0" shapeId="0">
      <text>
        <r>
          <rPr>
            <sz val="9"/>
            <color indexed="81"/>
            <rFont val="Tahoma"/>
            <family val="2"/>
          </rPr>
          <t xml:space="preserve">If the currency is U.S. dollars, use column I and an exchange rate of 1 in cell E2.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P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P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M10" authorId="0" shapeId="0">
      <text>
        <r>
          <rPr>
            <b/>
            <sz val="11"/>
            <color indexed="81"/>
            <rFont val="Tahoma"/>
            <family val="2"/>
          </rPr>
          <t xml:space="preserve">DO NOT TYPE HERE.
Salaries go on Employee Worksheet (green tab)
</t>
        </r>
        <r>
          <rPr>
            <sz val="9"/>
            <color indexed="81"/>
            <rFont val="Tahoma"/>
            <family val="2"/>
          </rPr>
          <t xml:space="preserve">
</t>
        </r>
      </text>
    </comment>
    <comment ref="N10" authorId="2" shapeId="0">
      <text>
        <r>
          <rPr>
            <sz val="9"/>
            <color indexed="81"/>
            <rFont val="Tahoma"/>
            <family val="2"/>
          </rPr>
          <t xml:space="preserve">Salary will be paid through JMU Payroll, direct deposit.  Program directors will receive 2/3 of the salary during the program.  Balance of 1/3 will be paid following completion and approval of program financial report  (to be released by International Accounting).
This cell will add FICA  which is 7.65% of gross salary.
</t>
        </r>
        <r>
          <rPr>
            <sz val="8"/>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M13" authorId="0" shapeId="0">
      <text>
        <r>
          <rPr>
            <b/>
            <sz val="12"/>
            <color indexed="81"/>
            <rFont val="Tahoma"/>
            <family val="2"/>
          </rPr>
          <t xml:space="preserve">DO NOT TYPE HERE. Equipment goes on Equpment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P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M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P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P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M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N35" authorId="2" shapeId="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N40" authorId="1" shapeId="0">
      <text>
        <r>
          <rPr>
            <sz val="10"/>
            <color indexed="81"/>
            <rFont val="Tahoma"/>
            <family val="2"/>
          </rPr>
          <t xml:space="preserve">total expense projection will forward to page 1 to cell C29
</t>
        </r>
        <r>
          <rPr>
            <b/>
            <sz val="8"/>
            <color indexed="81"/>
            <rFont val="Tahoma"/>
            <family val="2"/>
          </rPr>
          <t xml:space="preserve">
Includes 2% safety net to avoid underbudgeting; OIP will adjust/remove in March before final approval of budget.  Goal: to reduce student costs with lower program fee.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<sst xmlns="http://schemas.openxmlformats.org/spreadsheetml/2006/main" count="440" uniqueCount="368">
  <si>
    <t>JAMES MADISON UNIVERSITY</t>
  </si>
  <si>
    <t>SHORT-TERM INTERNATIONAL PROGRAMS</t>
  </si>
  <si>
    <t>During Program</t>
  </si>
  <si>
    <t>Directly from JMU</t>
  </si>
  <si>
    <t>PROGRAM EXPENSES:</t>
  </si>
  <si>
    <t>Foreign</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</si>
  <si>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</si>
  <si>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</si>
  <si>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</si>
  <si>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</si>
  <si>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</si>
  <si>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</si>
  <si>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</si>
  <si>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</si>
  <si>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</si>
  <si>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</si>
  <si>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</si>
  <si>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</si>
  <si>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</si>
  <si>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</si>
  <si>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</si>
  <si>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</si>
  <si>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</si>
  <si>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</si>
  <si>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</si>
  <si>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</si>
  <si>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</si>
  <si>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</si>
  <si>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</si>
  <si>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</si>
  <si>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</si>
  <si>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</si>
  <si>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</si>
  <si>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</si>
  <si>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</si>
  <si>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</si>
  <si>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</si>
  <si>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</si>
  <si>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</si>
  <si>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</si>
  <si>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</si>
  <si>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</si>
  <si>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</si>
  <si>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</si>
  <si>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</si>
  <si>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</si>
  <si>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</si>
  <si>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</si>
  <si>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</si>
  <si>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</si>
  <si>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</si>
  <si>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</si>
  <si>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</si>
  <si>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</si>
  <si>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</si>
  <si>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</si>
  <si>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</si>
  <si>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</si>
  <si>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</si>
  <si>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t>Equipment and Gratuities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</si>
  <si>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</si>
  <si>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</si>
  <si>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</si>
  <si>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</si>
  <si>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</si>
  <si>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</si>
  <si>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</si>
  <si>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</si>
  <si>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</si>
  <si>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</si>
  <si>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</si>
  <si>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</si>
  <si>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</si>
  <si>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</si>
  <si>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 xml:space="preserve">This 4-page document includes projected costs for program expenses stateside and abroad, including study abroad student and faculty expenses, equipment, gratuities, and personnel. </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</si>
  <si>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</si>
  <si>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</si>
  <si>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</si>
  <si>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</si>
  <si>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</si>
  <si>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</si>
  <si>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</si>
  <si>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</si>
  <si>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</si>
  <si>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</si>
  <si>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</si>
  <si>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</si>
  <si>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</si>
  <si>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</si>
  <si>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</si>
  <si>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</si>
  <si>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</si>
  <si>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</si>
  <si>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</si>
  <si>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</si>
  <si>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</si>
  <si>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</si>
  <si>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</si>
  <si>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</si>
  <si>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</si>
  <si>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</si>
  <si>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</si>
  <si>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</si>
  <si>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</si>
  <si>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</si>
  <si>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</si>
  <si>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</si>
  <si>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</si>
  <si>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</si>
  <si>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</si>
  <si>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</si>
  <si>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</si>
  <si>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</si>
  <si>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</si>
  <si>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</si>
  <si>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</si>
  <si>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</si>
  <si>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</si>
  <si>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</si>
  <si>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</si>
  <si>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</si>
  <si>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</si>
  <si>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</si>
  <si>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</si>
  <si>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</si>
  <si>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</si>
  <si>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</si>
  <si>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</si>
  <si>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</si>
  <si>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</si>
  <si>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</si>
  <si>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</si>
  <si>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</si>
  <si>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</si>
  <si>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</si>
  <si>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</si>
  <si>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</si>
  <si>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</si>
  <si>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</si>
  <si>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</si>
  <si>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</si>
  <si>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</si>
  <si>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</si>
  <si>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</si>
  <si>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</si>
  <si>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</si>
  <si>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</si>
  <si>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</si>
  <si>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</si>
  <si>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</si>
  <si>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</si>
  <si>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</si>
  <si>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</si>
  <si>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</si>
  <si>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</si>
  <si>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Program director</t>
  </si>
  <si>
    <t>Yes</t>
  </si>
  <si>
    <t>JMU instructor</t>
  </si>
  <si>
    <t>Non-teaching program assistant</t>
  </si>
  <si>
    <t>No</t>
  </si>
  <si>
    <t>Per chart</t>
  </si>
  <si>
    <t>Graduate teaching assistant</t>
  </si>
  <si>
    <t>ALLOWABLE PROGRAM EXPENSES</t>
  </si>
  <si>
    <t>Program Directors:</t>
  </si>
  <si>
    <t>Non-teaching Program Assistants:</t>
  </si>
  <si>
    <t xml:space="preserve">Non-teaching program assistants who do not plan to enroll for credit hours do not need to apply or be admitted to the program as a participant.  They will not be billed for a deposit, tuition, or a program fee.  </t>
  </si>
  <si>
    <t xml:space="preserve">Student Assistants:  </t>
  </si>
  <si>
    <t xml:space="preserve">Student assistants who plan to enroll for credit in the study abroad program should complete application forms to be considered for admission like all other participants.  They will be responsible for tuition and fees; their expenses as a participant are included in the program budget (with the rest of the participants).  </t>
  </si>
  <si>
    <t xml:space="preserve">Graduate Teaching Assistants:  </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</si>
  <si>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</si>
  <si>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</si>
  <si>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</si>
  <si>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</si>
  <si>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</si>
  <si>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</si>
  <si>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</si>
  <si>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</si>
  <si>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</si>
  <si>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</si>
  <si>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</si>
  <si>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</si>
  <si>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</si>
  <si>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</si>
  <si>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</si>
  <si>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</si>
  <si>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</si>
  <si>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</si>
  <si>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</si>
  <si>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</si>
  <si>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</si>
  <si>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</si>
  <si>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</si>
  <si>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</si>
  <si>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</si>
  <si>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</si>
  <si>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</si>
  <si>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</si>
  <si>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</si>
  <si>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</si>
  <si>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</si>
  <si>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</si>
  <si>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</si>
  <si>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</si>
  <si>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</si>
  <si>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</si>
  <si>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</si>
  <si>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</si>
  <si>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</si>
  <si>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</si>
  <si>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</si>
  <si>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</si>
  <si>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</si>
  <si>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</si>
  <si>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</si>
  <si>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</si>
  <si>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</si>
  <si>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</si>
  <si>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</si>
  <si>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</si>
  <si>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</si>
  <si>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</si>
  <si>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</si>
  <si>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</si>
  <si>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</si>
  <si>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</si>
  <si>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</si>
  <si>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</si>
  <si>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</si>
  <si>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</si>
  <si>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</si>
  <si>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</si>
  <si>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</si>
  <si>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</si>
  <si>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</si>
  <si>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</si>
  <si>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</si>
  <si>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</si>
  <si>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</si>
  <si>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</si>
  <si>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</si>
  <si>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</si>
  <si>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</si>
  <si>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</si>
  <si>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t>Landscape view, scale 98%</t>
  </si>
  <si>
    <t>unless otherwise approved.</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</si>
  <si>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</si>
  <si>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</si>
  <si>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</si>
  <si>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</si>
  <si>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</si>
  <si>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r>
      <t xml:space="preserve">Complete </t>
    </r>
    <r>
      <rPr>
        <b/>
        <sz val="11"/>
        <color rgb="FF00B050"/>
        <rFont val="Arial"/>
        <family val="2"/>
      </rPr>
      <t>Budget Supplement B</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</si>
  <si>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</si>
  <si>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</si>
  <si>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</si>
  <si>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</si>
  <si>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</si>
  <si>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</si>
  <si>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</si>
  <si>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</si>
  <si>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</si>
  <si>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4.75% of tuition and fee revenue</t>
  </si>
  <si>
    <t>FORMULA IN PLACE    =E20*0.0475</t>
  </si>
  <si>
    <t>Helpful for first-time directors!</t>
  </si>
  <si>
    <t>Student Assistant Compensation***</t>
  </si>
  <si>
    <t>$500 to $1,000</t>
  </si>
  <si>
    <t>$1,500 to $2,000</t>
  </si>
  <si>
    <t>***Student assistants should be paid based on the amount of work being performed for the program.</t>
  </si>
  <si>
    <t>revised 1/2014</t>
  </si>
  <si>
    <t>$500-$1,000</t>
  </si>
  <si>
    <t>$1,500-$2,000</t>
  </si>
  <si>
    <t xml:space="preserve">Graduate student assistants assigned to provide teaching support to the program director(s).  Graduate student assistants will be paid through JMU Payroll after the start of the program (not before). Required documentation:  federal and state tax forms, direct deposit authorization, completed I-9 employment eligibility form, and a criminal background check.  They may be paid a salary of $1,500 to $2,000, or less.  Expenses for airfare, on-site accommodations, meals, and other program-related expenses are to be paid by the assistant.  </t>
  </si>
  <si>
    <t xml:space="preserve">12-month employees receive a reduced salary of 60% of a summer school teaching salary, based on college and rank, or less depending on budget revenues.  </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</si>
  <si>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</si>
  <si>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</si>
  <si>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</si>
  <si>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</si>
  <si>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</si>
  <si>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</si>
  <si>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</si>
  <si>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</si>
  <si>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</si>
  <si>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</si>
  <si>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</si>
  <si>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</si>
  <si>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</si>
  <si>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</si>
  <si>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</si>
  <si>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</si>
  <si>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</si>
  <si>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</si>
  <si>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</si>
  <si>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</si>
  <si>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Directors may include their own worksheets here for reference and detailed calculations.</t>
  </si>
  <si>
    <t xml:space="preserve">Descriptive notes go in this column </t>
  </si>
  <si>
    <t>Student assistants may be selected within the group of participants IN a competitive process or with specific documented criteria.  Student assistants will be paid through JMU Payroll after the start of the program. Required documentation:  federal and state tax forms, direct deposit authorization, completed I-9 employment eligibility form, and a criminal background check.  They may be paid a salary of $500 to $1,000, or less.</t>
  </si>
  <si>
    <r>
      <t xml:space="preserve">Non-teaching program assistants will be paid through JMU Payroll after the start of the program.  Required documentation:  federal and state tax forms, direct deposit authorization, completed I-9 employment eligibility form, and a criminal background check.  </t>
    </r>
    <r>
      <rPr>
        <sz val="8"/>
        <color rgb="FFFF0000"/>
        <rFont val="Arial"/>
        <family val="2"/>
      </rPr>
      <t>Expenses for airfare, on-site accommodations, meals, and other program-related expenses are to be paid by the assistant.</t>
    </r>
    <r>
      <rPr>
        <sz val="8"/>
        <rFont val="Arial"/>
        <family val="2"/>
      </rPr>
      <t xml:space="preserve">  The assistant will be paid based on the number of days in-program/on-site and the number of student participants.  </t>
    </r>
  </si>
  <si>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</si>
  <si>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</si>
  <si>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insert at least the amount from cell I48 for minimum program fee</t>
  </si>
  <si>
    <t>COLLEGE AND RANK AS OF 10/1/15</t>
  </si>
  <si>
    <t>12-month? Yes or No</t>
  </si>
  <si>
    <t>Cell D17 is # of students from the budget worksheet</t>
  </si>
  <si>
    <t>OIP admin expenses</t>
  </si>
  <si>
    <t>Asst Compensation</t>
  </si>
  <si>
    <t xml:space="preserve">Gratuities </t>
  </si>
  <si>
    <t>Faculty salaries / academic fees</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</si>
  <si>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</si>
  <si>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</si>
  <si>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</si>
  <si>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</si>
  <si>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</si>
  <si>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</si>
  <si>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</si>
  <si>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</si>
  <si>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</si>
  <si>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</si>
  <si>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</si>
  <si>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Student assistant (program participant)</t>
  </si>
  <si>
    <t>Compensation</t>
  </si>
  <si>
    <t>SHORT-TERM PROGRAMS</t>
  </si>
  <si>
    <t>JMU summer school salary per credit hour, or less*</t>
  </si>
  <si>
    <t>** program participants covered as part of the group</t>
  </si>
  <si>
    <t>* 12-month Employees:</t>
  </si>
  <si>
    <t>No**</t>
  </si>
  <si>
    <r>
      <t xml:space="preserve">~~ </t>
    </r>
    <r>
      <rPr>
        <b/>
        <sz val="14"/>
        <color indexed="9"/>
        <rFont val="Arial Narrow"/>
        <family val="2"/>
      </rPr>
      <t xml:space="preserve">this row will not print </t>
    </r>
    <r>
      <rPr>
        <b/>
        <sz val="14"/>
        <color indexed="13"/>
        <rFont val="Arial Narrow"/>
        <family val="2"/>
      </rPr>
      <t xml:space="preserve">~~ PLEASE DO NOT CHANGE PAGE SIZE ~~ PLEASE DO NOT ADD LINES OR COLUMNS ~~ PLEASE TYPE ONLY IN CELLS SHADED IN </t>
    </r>
    <r>
      <rPr>
        <b/>
        <sz val="14"/>
        <color theme="8" tint="0.39997558519241921"/>
        <rFont val="Arial Narrow"/>
        <family val="2"/>
      </rPr>
      <t>BLUE</t>
    </r>
    <r>
      <rPr>
        <b/>
        <sz val="14"/>
        <color indexed="13"/>
        <rFont val="Arial Narrow"/>
        <family val="2"/>
      </rPr>
      <t xml:space="preserve"> ~~ this row will not print ~~ PLEASE DO NOT CHANGE PAGE SIZE ~~ PLEASE DO NOT ADD LINES OR COLUMNS ~~ PLEASE TYPE ONLY IN CELLS SHADED IN BLUE ~~ </t>
    </r>
  </si>
  <si>
    <t>Daily/weekly meal cost per student (stipends or prepaid)</t>
  </si>
  <si>
    <t>Director's meals--estimate per diem/report actual with receipts</t>
  </si>
  <si>
    <t xml:space="preserve">Graduate assistants who do not enroll for credit hours do not need to apply or be admitted to the program as participants.  They will not be billed for deposit, tuition, or a program fee.  </t>
  </si>
  <si>
    <t xml:space="preserve">Program directors are paid a summer teaching salary per course, based on college and rank, or less depending on budget revenues, to be disbursed in two parts--two or three consecutive disbursements on scheduled University payroll dates during the program and the final disbursement after the program financial report is approved by International Accounting. </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</si>
  <si>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</si>
  <si>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</si>
  <si>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</si>
  <si>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</si>
  <si>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</si>
  <si>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t>currency #1</t>
  </si>
  <si>
    <t>currency #2</t>
  </si>
  <si>
    <t>Exchange rate(s)</t>
  </si>
  <si>
    <r>
      <t xml:space="preserve">date that students are required to </t>
    </r>
    <r>
      <rPr>
        <u/>
        <sz val="9"/>
        <color theme="6" tint="-0.499984740745262"/>
        <rFont val="Arial Narrow"/>
        <family val="2"/>
      </rPr>
      <t>arrive</t>
    </r>
  </si>
  <si>
    <t>BUDGET PROJECTION FOR 2018</t>
  </si>
  <si>
    <t>BUDGET PROJECTION/SUMMER 2018</t>
  </si>
  <si>
    <t>Tuition and fees for Summer 2018 will be available in January; this projection is based on the previous year's rates.</t>
  </si>
  <si>
    <t>Total from Employee Worksheet (green tab)</t>
  </si>
  <si>
    <t>Total compensation for non-teaching assistants from Employee Worksheet (green tab)</t>
  </si>
  <si>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</si>
  <si>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</si>
  <si>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</si>
  <si>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</si>
  <si>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salaries paid to program assistants; enter on Employee Worksheet tab; FICA is calculated on budget worksheet</t>
  </si>
  <si>
    <t>salary per Compensation Reference worksheet plus FICA</t>
  </si>
  <si>
    <t>faculty salary, JMU summer school rates, paid through JMU Payroll; enter on Employee Worksheet; FICA will be added.</t>
  </si>
  <si>
    <t>housing costs for JMU Program Directors, Instructors, or Academic Leaders (see definitions on Employee Worksheet)</t>
  </si>
  <si>
    <r>
      <t xml:space="preserve">Program Director enters info into </t>
    </r>
    <r>
      <rPr>
        <b/>
        <sz val="11"/>
        <rFont val="Arial"/>
        <family val="2"/>
      </rPr>
      <t xml:space="preserve">shaded </t>
    </r>
    <r>
      <rPr>
        <b/>
        <sz val="11"/>
        <color rgb="FF00B0F0"/>
        <rFont val="Arial"/>
        <family val="2"/>
      </rPr>
      <t>BLUE</t>
    </r>
    <r>
      <rPr>
        <b/>
        <sz val="11"/>
        <color rgb="FFCCFFFF"/>
        <rFont val="Arial"/>
        <family val="2"/>
      </rPr>
      <t xml:space="preserve"> </t>
    </r>
    <r>
      <rPr>
        <sz val="11"/>
        <rFont val="Arial"/>
        <family val="2"/>
      </rPr>
      <t>cells only.  CGE and IA staff will verify extended totals.</t>
    </r>
  </si>
  <si>
    <t>maximum covered by program = 8</t>
  </si>
  <si>
    <r>
      <t xml:space="preserve">Final projection should be submitted to the CGE for approval by </t>
    </r>
    <r>
      <rPr>
        <b/>
        <sz val="11"/>
        <rFont val="Arial"/>
        <family val="2"/>
      </rPr>
      <t>March 19, 2018.</t>
    </r>
  </si>
  <si>
    <r>
      <t xml:space="preserve">Salary amounts are determined by the CGE.  See </t>
    </r>
    <r>
      <rPr>
        <b/>
        <sz val="11"/>
        <color rgb="FFFF0000"/>
        <rFont val="Arial"/>
        <family val="2"/>
      </rPr>
      <t>Compensation Worksheet</t>
    </r>
    <r>
      <rPr>
        <b/>
        <sz val="11"/>
        <color theme="1"/>
        <rFont val="Arial"/>
        <family val="2"/>
      </rPr>
      <t xml:space="preserve"> for pay scale.</t>
    </r>
  </si>
  <si>
    <r>
      <t xml:space="preserve">Enter proposed equipment purchases on </t>
    </r>
    <r>
      <rPr>
        <b/>
        <sz val="11"/>
        <color theme="3" tint="0.39997558519241921"/>
        <rFont val="Arial"/>
        <family val="2"/>
      </rPr>
      <t>Equipment and Gratuities</t>
    </r>
    <r>
      <rPr>
        <b/>
        <sz val="11"/>
        <color rgb="FF0070C0"/>
        <rFont val="Arial"/>
        <family val="2"/>
      </rPr>
      <t xml:space="preserve"> </t>
    </r>
    <r>
      <rPr>
        <b/>
        <sz val="11"/>
        <color theme="1"/>
        <rFont val="Arial"/>
        <family val="2"/>
      </rPr>
      <t>worksheet</t>
    </r>
    <r>
      <rPr>
        <sz val="11"/>
        <color indexed="8"/>
        <rFont val="Arial"/>
        <family val="2"/>
      </rPr>
      <t xml:space="preserve">; total will populate to </t>
    </r>
    <r>
      <rPr>
        <b/>
        <sz val="11"/>
        <color indexed="8"/>
        <rFont val="Arial"/>
        <family val="2"/>
      </rPr>
      <t>cell L13.</t>
    </r>
  </si>
  <si>
    <t xml:space="preserve">4.75% of revenue for CGE admin costs </t>
  </si>
  <si>
    <r>
      <t xml:space="preserve">CGE sets the program fee (in </t>
    </r>
    <r>
      <rPr>
        <b/>
        <sz val="11"/>
        <rFont val="Arial"/>
        <family val="2"/>
      </rPr>
      <t>cell B17</t>
    </r>
    <r>
      <rPr>
        <sz val="11"/>
        <rFont val="Arial"/>
        <family val="2"/>
      </rPr>
      <t xml:space="preserve">) and requests the University Business Office to add charges to students' accounts after </t>
    </r>
    <r>
      <rPr>
        <b/>
        <sz val="11"/>
        <rFont val="Arial"/>
        <family val="2"/>
      </rPr>
      <t>April 1, 2018.</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</si>
  <si>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</si>
  <si>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</si>
  <si>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</si>
  <si>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</si>
  <si>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</si>
  <si>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CGE &amp; IA ONLY</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</si>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</sst>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85"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sz val="8"/>
      <name val="Arial"/>
      <family val="2"/>
    </font>
    <font>
      <i/>
      <sz val="12"/>
      <color indexed="8"/>
      <name val="Arial Narrow"/>
      <family val="2"/>
    </font>
    <font>
      <b/>
      <sz val="8"/>
      <name val="Arial"/>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0"/>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C00000"/>
      <name val="Arial"/>
      <family val="2"/>
    </font>
    <font>
      <b/>
      <sz val="12"/>
      <color rgb="FFC00000"/>
      <name val="Arial Narrow"/>
      <family val="2"/>
    </font>
    <font>
      <b/>
      <i/>
      <sz val="12"/>
      <color rgb="FFFF0000"/>
      <name val="Arial Narrow"/>
      <family val="2"/>
    </font>
    <font>
      <sz val="8"/>
      <color rgb="FFFF0000"/>
      <name val="Arial"/>
      <family val="2"/>
    </font>
    <font>
      <b/>
      <i/>
      <sz val="11"/>
      <color rgb="FFFF0000"/>
      <name val="Arial"/>
      <family val="2"/>
    </font>
    <font>
      <b/>
      <sz val="10"/>
      <color rgb="FFFF0000"/>
      <name val="Arial Narrow"/>
      <family val="2"/>
    </font>
    <font>
      <i/>
      <sz val="8"/>
      <name val="Arial"/>
      <family val="2"/>
    </font>
    <font>
      <b/>
      <sz val="11"/>
      <color rgb="FFCCFFFF"/>
      <name val="Arial"/>
      <family val="2"/>
    </font>
    <font>
      <b/>
      <sz val="11"/>
      <color rgb="FF00B0F0"/>
      <name val="Arial"/>
      <family val="2"/>
    </font>
    <font>
      <b/>
      <sz val="14"/>
      <color theme="8" tint="0.39997558519241921"/>
      <name val="Arial Narrow"/>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i/>
      <sz val="12"/>
      <color indexed="81"/>
      <name val="Tahoma"/>
      <family val="2"/>
    </font>
    <font>
      <b/>
      <i/>
      <sz val="20"/>
      <color indexed="81"/>
      <name val="Tahoma"/>
      <family val="2"/>
    </font>
    <font>
      <b/>
      <sz val="20"/>
      <color indexed="81"/>
      <name val="Tahoma"/>
      <family val="2"/>
    </font>
    <font>
      <b/>
      <sz val="22"/>
      <color indexed="81"/>
      <name val="Tahoma"/>
      <family val="2"/>
    </font>
    <font>
      <b/>
      <sz val="14"/>
      <color indexed="81"/>
      <name val="Tahoma"/>
      <family val="2"/>
    </font>
    <font>
      <u/>
      <sz val="9"/>
      <color theme="6" tint="-0.499984740745262"/>
      <name val="Arial Narrow"/>
      <family val="2"/>
    </font>
    <font>
      <b/>
      <sz val="11"/>
      <color theme="3" tint="0.39997558519241921"/>
      <name val="Arial"/>
      <family val="2"/>
    </font>
    <font>
      <sz val="9"/>
      <color indexed="81"/>
      <name val="Tahoma"/>
      <charset val="1"/>
    </font>
  </fonts>
  <fills count="1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CC66"/>
        <bgColor indexed="64"/>
      </patternFill>
    </fill>
    <fill>
      <patternFill patternType="solid">
        <fgColor theme="7" tint="-0.249977111117893"/>
        <bgColor indexed="64"/>
      </patternFill>
    </fill>
    <fill>
      <patternFill patternType="solid">
        <fgColor rgb="FF7030A0"/>
        <bgColor indexed="64"/>
      </patternFill>
    </fill>
    <fill>
      <patternFill patternType="solid">
        <fgColor theme="7" tint="0.59999389629810485"/>
        <bgColor indexed="64"/>
      </patternFill>
    </fill>
  </fills>
  <borders count="3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cellStyleXfs>
  <cellXfs count="326">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5"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7" xfId="1" applyNumberFormat="1" applyFont="1" applyFill="1" applyBorder="1"/>
    <xf numFmtId="42" fontId="11" fillId="0" borderId="17"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center"/>
    </xf>
    <xf numFmtId="0" fontId="10" fillId="0" borderId="0" xfId="0" applyFont="1" applyAlignment="1">
      <alignment horizontal="left" vertical="center" wrapText="1"/>
    </xf>
    <xf numFmtId="0" fontId="25"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49" fontId="35" fillId="0" borderId="0" xfId="3" applyNumberFormat="1" applyFont="1"/>
    <xf numFmtId="0" fontId="37" fillId="0" borderId="0" xfId="0" applyFont="1" applyAlignment="1">
      <alignment horizontal="left"/>
    </xf>
    <xf numFmtId="49" fontId="35" fillId="0" borderId="0" xfId="3" applyNumberFormat="1" applyFont="1" applyAlignment="1">
      <alignment horizontal="left" vertical="center"/>
    </xf>
    <xf numFmtId="49" fontId="35" fillId="0" borderId="0" xfId="3" applyNumberFormat="1" applyFont="1" applyAlignment="1">
      <alignment horizontal="left"/>
    </xf>
    <xf numFmtId="49" fontId="38" fillId="0" borderId="0" xfId="3" applyNumberFormat="1" applyFont="1" applyAlignment="1"/>
    <xf numFmtId="0" fontId="34" fillId="0" borderId="0" xfId="0" applyFont="1"/>
    <xf numFmtId="0" fontId="36" fillId="0" borderId="0" xfId="0" applyFont="1"/>
    <xf numFmtId="0" fontId="39" fillId="0" borderId="0" xfId="0" applyFont="1"/>
    <xf numFmtId="0" fontId="15" fillId="8" borderId="22" xfId="0" applyFont="1" applyFill="1" applyBorder="1"/>
    <xf numFmtId="0" fontId="40" fillId="0" borderId="0" xfId="0" applyFont="1" applyAlignment="1">
      <alignment horizontal="center"/>
    </xf>
    <xf numFmtId="164" fontId="16" fillId="0" borderId="8" xfId="1" applyNumberFormat="1" applyFont="1" applyBorder="1" applyAlignment="1">
      <alignment horizontal="center"/>
    </xf>
    <xf numFmtId="49" fontId="38" fillId="0" borderId="0" xfId="3" applyNumberFormat="1" applyFont="1"/>
    <xf numFmtId="49" fontId="38" fillId="0" borderId="23" xfId="3" applyNumberFormat="1" applyFont="1" applyBorder="1" applyAlignment="1"/>
    <xf numFmtId="49" fontId="38" fillId="0" borderId="16" xfId="3" applyNumberFormat="1" applyFont="1" applyBorder="1" applyAlignment="1">
      <alignment vertical="center"/>
    </xf>
    <xf numFmtId="49" fontId="38" fillId="4" borderId="10" xfId="3" applyNumberFormat="1" applyFont="1" applyFill="1" applyBorder="1" applyAlignment="1">
      <alignment horizontal="center" vertical="center"/>
    </xf>
    <xf numFmtId="49" fontId="38" fillId="0" borderId="10" xfId="3" applyNumberFormat="1" applyFont="1" applyBorder="1" applyAlignment="1">
      <alignment vertical="center"/>
    </xf>
    <xf numFmtId="0" fontId="42" fillId="5" borderId="10" xfId="0" applyFont="1" applyFill="1" applyBorder="1" applyAlignment="1">
      <alignment horizontal="center" vertical="center" wrapText="1"/>
    </xf>
    <xf numFmtId="49" fontId="42" fillId="0" borderId="0" xfId="3" applyNumberFormat="1" applyFont="1" applyAlignment="1"/>
    <xf numFmtId="166" fontId="38" fillId="3" borderId="22" xfId="3" applyNumberFormat="1" applyFont="1" applyFill="1" applyBorder="1" applyAlignment="1">
      <alignment vertical="center"/>
    </xf>
    <xf numFmtId="166" fontId="38" fillId="0" borderId="0" xfId="3" applyNumberFormat="1" applyFont="1" applyFill="1" applyBorder="1" applyAlignment="1">
      <alignment horizontal="right" vertical="center"/>
    </xf>
    <xf numFmtId="166" fontId="42" fillId="0" borderId="0" xfId="3" applyNumberFormat="1" applyFont="1" applyFill="1" applyBorder="1" applyAlignment="1">
      <alignment horizontal="left" vertical="center"/>
    </xf>
    <xf numFmtId="166" fontId="42" fillId="0" borderId="0" xfId="3" applyNumberFormat="1" applyFont="1" applyFill="1" applyBorder="1" applyAlignment="1">
      <alignment horizontal="right" vertical="center"/>
    </xf>
    <xf numFmtId="49" fontId="42" fillId="0" borderId="0" xfId="3" applyNumberFormat="1" applyFont="1"/>
    <xf numFmtId="166" fontId="38" fillId="0" borderId="0" xfId="3" applyNumberFormat="1" applyFont="1" applyFill="1" applyBorder="1" applyAlignment="1">
      <alignment horizontal="left" vertical="center"/>
    </xf>
    <xf numFmtId="49" fontId="38" fillId="0" borderId="0" xfId="3" applyNumberFormat="1" applyFont="1" applyAlignment="1">
      <alignment horizontal="center" vertical="center"/>
    </xf>
    <xf numFmtId="49" fontId="38" fillId="0" borderId="19" xfId="3" applyNumberFormat="1" applyFont="1" applyBorder="1" applyAlignment="1">
      <alignment vertical="center"/>
    </xf>
    <xf numFmtId="0" fontId="15" fillId="0" borderId="5" xfId="0" applyFont="1" applyBorder="1"/>
    <xf numFmtId="0" fontId="15" fillId="0" borderId="21" xfId="0" applyFont="1" applyBorder="1"/>
    <xf numFmtId="0" fontId="15" fillId="0" borderId="3" xfId="0" applyFont="1" applyBorder="1"/>
    <xf numFmtId="0" fontId="15" fillId="0" borderId="0" xfId="0" applyFont="1" applyBorder="1"/>
    <xf numFmtId="0" fontId="15" fillId="0" borderId="22" xfId="0" applyFont="1" applyBorder="1"/>
    <xf numFmtId="0" fontId="15" fillId="8" borderId="17" xfId="0" applyFont="1" applyFill="1" applyBorder="1"/>
    <xf numFmtId="6" fontId="15" fillId="0" borderId="0" xfId="0" applyNumberFormat="1" applyFont="1" applyBorder="1" applyAlignment="1">
      <alignment horizontal="center"/>
    </xf>
    <xf numFmtId="6" fontId="15" fillId="8" borderId="10" xfId="0" applyNumberFormat="1" applyFont="1" applyFill="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8" borderId="22" xfId="0" applyFont="1" applyFill="1" applyBorder="1"/>
    <xf numFmtId="0" fontId="15" fillId="8" borderId="16" xfId="0" applyFont="1" applyFill="1" applyBorder="1"/>
    <xf numFmtId="0" fontId="15" fillId="8" borderId="10" xfId="0" applyFont="1" applyFill="1" applyBorder="1" applyAlignment="1">
      <alignment horizontal="center"/>
    </xf>
    <xf numFmtId="1" fontId="43" fillId="8" borderId="22" xfId="0" applyNumberFormat="1" applyFont="1" applyFill="1" applyBorder="1" applyAlignment="1">
      <alignment horizontal="center"/>
    </xf>
    <xf numFmtId="0" fontId="15" fillId="8"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6" fontId="15" fillId="0" borderId="24" xfId="0" applyNumberFormat="1" applyFont="1" applyBorder="1"/>
    <xf numFmtId="2" fontId="28" fillId="0" borderId="0" xfId="0" applyNumberFormat="1" applyFont="1"/>
    <xf numFmtId="2" fontId="1" fillId="0" borderId="0" xfId="0" applyNumberFormat="1" applyFont="1"/>
    <xf numFmtId="1" fontId="1" fillId="0" borderId="0" xfId="0" applyNumberFormat="1" applyFont="1"/>
    <xf numFmtId="0" fontId="15" fillId="0" borderId="21" xfId="0" applyFont="1" applyBorder="1" applyAlignment="1">
      <alignment horizontal="center"/>
    </xf>
    <xf numFmtId="0" fontId="15" fillId="0" borderId="18" xfId="0" applyFont="1" applyBorder="1" applyAlignment="1">
      <alignment horizontal="center"/>
    </xf>
    <xf numFmtId="0" fontId="14" fillId="0" borderId="0" xfId="0" applyFont="1"/>
    <xf numFmtId="49" fontId="38" fillId="0" borderId="0" xfId="3" applyNumberFormat="1" applyFont="1" applyBorder="1" applyAlignment="1"/>
    <xf numFmtId="42" fontId="11" fillId="2" borderId="25" xfId="2" applyNumberFormat="1" applyFont="1" applyFill="1" applyBorder="1"/>
    <xf numFmtId="0" fontId="11" fillId="0" borderId="0" xfId="0" applyFont="1" applyFill="1"/>
    <xf numFmtId="0" fontId="29" fillId="8" borderId="17" xfId="0" applyFont="1" applyFill="1" applyBorder="1"/>
    <xf numFmtId="0" fontId="29" fillId="8" borderId="21" xfId="0" applyFont="1" applyFill="1" applyBorder="1"/>
    <xf numFmtId="165" fontId="9" fillId="9" borderId="10" xfId="2" applyNumberFormat="1" applyFont="1" applyFill="1" applyBorder="1" applyAlignment="1">
      <alignment horizontal="center"/>
    </xf>
    <xf numFmtId="0" fontId="55" fillId="0" borderId="0" xfId="0" applyFont="1"/>
    <xf numFmtId="0" fontId="21" fillId="0" borderId="0" xfId="0" applyFont="1" applyFill="1" applyBorder="1"/>
    <xf numFmtId="165" fontId="9" fillId="2" borderId="16"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49" fontId="62" fillId="0" borderId="0" xfId="3" applyNumberFormat="1" applyFont="1"/>
    <xf numFmtId="0" fontId="63" fillId="0" borderId="0" xfId="0" applyFont="1"/>
    <xf numFmtId="0" fontId="64" fillId="0" borderId="0" xfId="0" applyFont="1" applyAlignment="1">
      <alignment horizontal="center"/>
    </xf>
    <xf numFmtId="0" fontId="17" fillId="0" borderId="10" xfId="0" applyFont="1" applyBorder="1" applyAlignment="1">
      <alignment vertical="center" wrapText="1"/>
    </xf>
    <xf numFmtId="0" fontId="38" fillId="0" borderId="0" xfId="0" applyFont="1"/>
    <xf numFmtId="0" fontId="19" fillId="6" borderId="3" xfId="0" applyFont="1" applyFill="1" applyBorder="1" applyAlignment="1">
      <alignment vertical="center"/>
    </xf>
    <xf numFmtId="0" fontId="42" fillId="6" borderId="0" xfId="0" applyFont="1" applyFill="1" applyBorder="1" applyAlignment="1">
      <alignment horizontal="center"/>
    </xf>
    <xf numFmtId="0" fontId="42" fillId="6" borderId="0" xfId="0" applyFont="1" applyFill="1" applyBorder="1" applyAlignment="1">
      <alignment horizontal="center" vertical="center"/>
    </xf>
    <xf numFmtId="0" fontId="17" fillId="0" borderId="22" xfId="0" applyFont="1" applyBorder="1" applyAlignment="1">
      <alignment vertical="center" wrapText="1"/>
    </xf>
    <xf numFmtId="0" fontId="17" fillId="9" borderId="0" xfId="0" applyFont="1" applyFill="1" applyBorder="1" applyAlignment="1">
      <alignment vertical="center" wrapText="1"/>
    </xf>
    <xf numFmtId="0" fontId="17" fillId="9" borderId="24" xfId="0" applyFont="1" applyFill="1" applyBorder="1" applyAlignment="1">
      <alignment vertical="center" wrapText="1"/>
    </xf>
    <xf numFmtId="0" fontId="17" fillId="7" borderId="10" xfId="0" applyFont="1" applyFill="1" applyBorder="1" applyAlignment="1">
      <alignment vertical="center" wrapText="1"/>
    </xf>
    <xf numFmtId="0" fontId="42" fillId="6" borderId="0" xfId="0" applyFont="1" applyFill="1"/>
    <xf numFmtId="0" fontId="42" fillId="6" borderId="4" xfId="0" applyFont="1" applyFill="1" applyBorder="1" applyAlignment="1">
      <alignment vertical="center"/>
    </xf>
    <xf numFmtId="0" fontId="42" fillId="9" borderId="0" xfId="0" applyFont="1" applyFill="1"/>
    <xf numFmtId="0" fontId="42" fillId="9" borderId="24" xfId="0" applyFont="1" applyFill="1" applyBorder="1"/>
    <xf numFmtId="0" fontId="17" fillId="9" borderId="1" xfId="0" applyFont="1" applyFill="1" applyBorder="1" applyAlignment="1">
      <alignment vertical="center" wrapText="1"/>
    </xf>
    <xf numFmtId="0" fontId="17" fillId="9" borderId="19" xfId="0" applyFont="1" applyFill="1" applyBorder="1" applyAlignment="1">
      <alignment vertical="center" wrapText="1"/>
    </xf>
    <xf numFmtId="0" fontId="38" fillId="0" borderId="0" xfId="0" applyFont="1" applyAlignment="1">
      <alignment vertical="center"/>
    </xf>
    <xf numFmtId="0" fontId="17" fillId="0" borderId="0" xfId="0" applyFont="1" applyAlignment="1">
      <alignment vertical="center" wrapText="1"/>
    </xf>
    <xf numFmtId="0" fontId="25" fillId="0" borderId="0" xfId="0" applyFont="1" applyAlignment="1">
      <alignment horizontal="left" vertical="center" wrapText="1"/>
    </xf>
    <xf numFmtId="0" fontId="56" fillId="5" borderId="0" xfId="0" applyFont="1" applyFill="1"/>
    <xf numFmtId="0" fontId="9" fillId="5" borderId="0" xfId="0" applyFont="1" applyFill="1"/>
    <xf numFmtId="0" fontId="11" fillId="5" borderId="0" xfId="0" applyFont="1" applyFill="1"/>
    <xf numFmtId="0" fontId="57" fillId="5" borderId="0" xfId="0" applyFont="1" applyFill="1"/>
    <xf numFmtId="5" fontId="11" fillId="5" borderId="0" xfId="0" applyNumberFormat="1" applyFont="1" applyFill="1"/>
    <xf numFmtId="0" fontId="21" fillId="5" borderId="0" xfId="0" applyFont="1" applyFill="1"/>
    <xf numFmtId="0" fontId="44" fillId="5" borderId="0" xfId="0" applyFont="1" applyFill="1" applyAlignment="1">
      <alignment horizontal="right"/>
    </xf>
    <xf numFmtId="164" fontId="11" fillId="5" borderId="0" xfId="1" applyNumberFormat="1" applyFont="1" applyFill="1"/>
    <xf numFmtId="165" fontId="45" fillId="5" borderId="11" xfId="2" applyNumberFormat="1" applyFont="1" applyFill="1" applyBorder="1" applyAlignment="1">
      <alignment horizontal="center"/>
    </xf>
    <xf numFmtId="0" fontId="22" fillId="5" borderId="0" xfId="0" applyFont="1" applyFill="1"/>
    <xf numFmtId="0" fontId="49" fillId="5" borderId="0" xfId="0" applyFont="1" applyFill="1"/>
    <xf numFmtId="0" fontId="51" fillId="5" borderId="0" xfId="0" applyFont="1" applyFill="1"/>
    <xf numFmtId="0" fontId="16" fillId="5" borderId="0" xfId="0" applyFont="1" applyFill="1" applyBorder="1"/>
    <xf numFmtId="0" fontId="24" fillId="5" borderId="0" xfId="0" applyFont="1" applyFill="1" applyBorder="1"/>
    <xf numFmtId="0" fontId="65" fillId="5" borderId="0" xfId="0" applyFont="1" applyFill="1"/>
    <xf numFmtId="0" fontId="42" fillId="12" borderId="10" xfId="0" applyFont="1" applyFill="1" applyBorder="1" applyAlignment="1">
      <alignment horizontal="center" vertical="center" wrapText="1"/>
    </xf>
    <xf numFmtId="6" fontId="42" fillId="5" borderId="10" xfId="0" applyNumberFormat="1" applyFont="1" applyFill="1" applyBorder="1" applyAlignment="1">
      <alignment horizontal="center" vertical="center" wrapText="1"/>
    </xf>
    <xf numFmtId="0" fontId="67" fillId="5" borderId="1" xfId="0" applyFont="1" applyFill="1" applyBorder="1"/>
    <xf numFmtId="5" fontId="68" fillId="0" borderId="0" xfId="0" applyNumberFormat="1" applyFont="1" applyBorder="1" applyAlignment="1">
      <alignment horizontal="center"/>
    </xf>
    <xf numFmtId="0" fontId="42" fillId="13"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1" fillId="0" borderId="0" xfId="0" applyFont="1"/>
    <xf numFmtId="0" fontId="10" fillId="5" borderId="0" xfId="0" applyFont="1" applyFill="1" applyBorder="1" applyAlignment="1">
      <alignment horizontal="center"/>
    </xf>
    <xf numFmtId="7" fontId="18" fillId="5" borderId="0" xfId="0" applyNumberFormat="1" applyFont="1" applyFill="1" applyBorder="1" applyAlignment="1">
      <alignment horizontal="center"/>
    </xf>
    <xf numFmtId="0" fontId="15" fillId="5" borderId="0" xfId="0" applyFont="1" applyFill="1" applyBorder="1" applyAlignment="1">
      <alignment horizontal="right"/>
    </xf>
    <xf numFmtId="0" fontId="11" fillId="5" borderId="10" xfId="0" applyFont="1" applyFill="1" applyBorder="1" applyAlignment="1">
      <alignment horizontal="center"/>
    </xf>
    <xf numFmtId="0" fontId="42" fillId="10" borderId="1" xfId="0" applyFont="1" applyFill="1" applyBorder="1" applyAlignment="1">
      <alignment horizontal="center"/>
    </xf>
    <xf numFmtId="0" fontId="42" fillId="11" borderId="19" xfId="0" applyFont="1" applyFill="1" applyBorder="1" applyAlignment="1">
      <alignment horizontal="center"/>
    </xf>
    <xf numFmtId="0" fontId="19" fillId="0" borderId="10" xfId="0" applyFont="1" applyBorder="1" applyAlignment="1">
      <alignment vertical="center" wrapText="1"/>
    </xf>
    <xf numFmtId="166" fontId="38" fillId="5" borderId="10" xfId="3" applyNumberFormat="1" applyFont="1" applyFill="1" applyBorder="1" applyAlignment="1">
      <alignment horizontal="center" vertical="center"/>
    </xf>
    <xf numFmtId="166" fontId="38" fillId="13" borderId="10" xfId="3" applyNumberFormat="1" applyFont="1" applyFill="1" applyBorder="1" applyAlignment="1">
      <alignment horizontal="center" vertical="center"/>
    </xf>
    <xf numFmtId="0" fontId="35" fillId="0" borderId="0" xfId="0" applyFont="1" applyAlignment="1">
      <alignment vertical="top" wrapText="1"/>
    </xf>
    <xf numFmtId="0" fontId="35" fillId="0" borderId="0" xfId="0" applyFont="1" applyAlignment="1">
      <alignment vertical="center" wrapText="1"/>
    </xf>
    <xf numFmtId="15" fontId="9" fillId="14" borderId="17" xfId="0" applyNumberFormat="1" applyFont="1" applyFill="1" applyBorder="1" applyAlignment="1">
      <alignment horizontal="center"/>
    </xf>
    <xf numFmtId="3" fontId="11" fillId="14" borderId="10" xfId="1" applyNumberFormat="1" applyFont="1" applyFill="1" applyBorder="1" applyAlignment="1">
      <alignment horizontal="center"/>
    </xf>
    <xf numFmtId="3" fontId="11" fillId="14" borderId="6" xfId="1" applyNumberFormat="1" applyFont="1" applyFill="1" applyBorder="1" applyAlignment="1">
      <alignment horizontal="center"/>
    </xf>
    <xf numFmtId="165" fontId="9" fillId="14" borderId="11" xfId="2" applyNumberFormat="1" applyFont="1" applyFill="1" applyBorder="1" applyAlignment="1">
      <alignment horizontal="center"/>
    </xf>
    <xf numFmtId="42" fontId="12" fillId="14" borderId="11" xfId="0" applyNumberFormat="1" applyFont="1" applyFill="1" applyBorder="1"/>
    <xf numFmtId="3" fontId="11" fillId="14" borderId="10" xfId="1" applyNumberFormat="1" applyFont="1" applyFill="1" applyBorder="1"/>
    <xf numFmtId="42" fontId="11" fillId="14" borderId="10" xfId="2" applyNumberFormat="1" applyFont="1" applyFill="1" applyBorder="1"/>
    <xf numFmtId="42" fontId="11" fillId="14" borderId="6" xfId="2" applyNumberFormat="1" applyFont="1" applyFill="1" applyBorder="1"/>
    <xf numFmtId="42" fontId="11" fillId="14" borderId="2" xfId="2" applyNumberFormat="1" applyFont="1" applyFill="1" applyBorder="1"/>
    <xf numFmtId="42" fontId="11" fillId="14" borderId="20" xfId="2" applyNumberFormat="1" applyFont="1" applyFill="1" applyBorder="1"/>
    <xf numFmtId="164" fontId="11" fillId="14" borderId="10" xfId="1" applyNumberFormat="1" applyFont="1" applyFill="1" applyBorder="1"/>
    <xf numFmtId="44" fontId="11" fillId="14" borderId="10" xfId="2" applyFont="1" applyFill="1" applyBorder="1"/>
    <xf numFmtId="44" fontId="11" fillId="14" borderId="6" xfId="2" applyFont="1" applyFill="1" applyBorder="1"/>
    <xf numFmtId="164" fontId="11" fillId="14" borderId="2" xfId="1" applyNumberFormat="1" applyFont="1" applyFill="1" applyBorder="1"/>
    <xf numFmtId="164" fontId="11" fillId="14" borderId="2" xfId="1" applyNumberFormat="1" applyFont="1" applyFill="1" applyBorder="1" applyAlignment="1">
      <alignment horizontal="center"/>
    </xf>
    <xf numFmtId="164" fontId="11" fillId="14" borderId="10" xfId="1" applyNumberFormat="1" applyFont="1" applyFill="1" applyBorder="1" applyAlignment="1">
      <alignment horizontal="center"/>
    </xf>
    <xf numFmtId="0" fontId="9" fillId="15" borderId="0" xfId="0" applyFont="1" applyFill="1" applyBorder="1" applyAlignment="1">
      <alignment horizontal="center"/>
    </xf>
    <xf numFmtId="1" fontId="9" fillId="15" borderId="0" xfId="0" applyNumberFormat="1" applyFont="1" applyFill="1" applyBorder="1" applyAlignment="1">
      <alignment horizontal="center"/>
    </xf>
    <xf numFmtId="42" fontId="12" fillId="15" borderId="11" xfId="0" applyNumberFormat="1" applyFont="1" applyFill="1" applyBorder="1"/>
    <xf numFmtId="42" fontId="11" fillId="15" borderId="11" xfId="0" applyNumberFormat="1" applyFont="1" applyFill="1" applyBorder="1"/>
    <xf numFmtId="42" fontId="11" fillId="15" borderId="11" xfId="2" applyNumberFormat="1" applyFont="1" applyFill="1" applyBorder="1"/>
    <xf numFmtId="44" fontId="16" fillId="15" borderId="11" xfId="2" applyFont="1" applyFill="1" applyBorder="1"/>
    <xf numFmtId="42" fontId="10" fillId="15" borderId="10" xfId="2" applyNumberFormat="1" applyFont="1" applyFill="1" applyBorder="1"/>
    <xf numFmtId="165" fontId="11" fillId="14" borderId="2" xfId="2" applyNumberFormat="1" applyFont="1" applyFill="1" applyBorder="1"/>
    <xf numFmtId="0" fontId="11" fillId="14" borderId="2" xfId="0" applyFont="1" applyFill="1" applyBorder="1"/>
    <xf numFmtId="165" fontId="1" fillId="14" borderId="2" xfId="2" applyNumberFormat="1" applyFont="1" applyFill="1" applyBorder="1"/>
    <xf numFmtId="0" fontId="11" fillId="14" borderId="10" xfId="0" applyFont="1" applyFill="1" applyBorder="1"/>
    <xf numFmtId="165" fontId="1" fillId="14" borderId="10" xfId="2" applyNumberFormat="1" applyFont="1" applyFill="1" applyBorder="1"/>
    <xf numFmtId="1" fontId="21" fillId="15" borderId="10" xfId="0" applyNumberFormat="1" applyFont="1" applyFill="1" applyBorder="1" applyAlignment="1">
      <alignment horizontal="center" vertical="center"/>
    </xf>
    <xf numFmtId="6" fontId="9" fillId="15" borderId="11" xfId="0" applyNumberFormat="1" applyFont="1" applyFill="1" applyBorder="1" applyAlignment="1">
      <alignment horizontal="center"/>
    </xf>
    <xf numFmtId="15" fontId="15" fillId="15" borderId="10" xfId="0" applyNumberFormat="1" applyFont="1" applyFill="1" applyBorder="1" applyAlignment="1">
      <alignment horizontal="center"/>
    </xf>
    <xf numFmtId="3" fontId="51" fillId="14" borderId="11" xfId="1" applyNumberFormat="1" applyFont="1" applyFill="1" applyBorder="1" applyAlignment="1">
      <alignment horizontal="center"/>
    </xf>
    <xf numFmtId="1" fontId="51" fillId="15" borderId="2" xfId="0" applyNumberFormat="1" applyFont="1" applyFill="1" applyBorder="1" applyAlignment="1">
      <alignment horizontal="center"/>
    </xf>
    <xf numFmtId="0" fontId="51" fillId="15" borderId="10" xfId="0" applyFont="1" applyFill="1" applyBorder="1" applyAlignment="1">
      <alignment horizontal="center"/>
    </xf>
    <xf numFmtId="1" fontId="51" fillId="15" borderId="10" xfId="0" applyNumberFormat="1" applyFont="1" applyFill="1" applyBorder="1" applyAlignment="1">
      <alignment horizontal="center"/>
    </xf>
    <xf numFmtId="0" fontId="73" fillId="0" borderId="0" xfId="0" applyFont="1" applyFill="1"/>
    <xf numFmtId="165" fontId="11" fillId="2" borderId="12" xfId="2" applyNumberFormat="1" applyFont="1" applyFill="1" applyBorder="1"/>
    <xf numFmtId="42" fontId="11" fillId="6" borderId="10" xfId="2" applyNumberFormat="1" applyFont="1" applyFill="1" applyBorder="1"/>
    <xf numFmtId="42" fontId="11" fillId="6" borderId="22" xfId="2" applyNumberFormat="1" applyFont="1" applyFill="1" applyBorder="1"/>
    <xf numFmtId="5" fontId="74" fillId="0" borderId="0" xfId="0" applyNumberFormat="1" applyFont="1" applyBorder="1" applyAlignment="1">
      <alignment horizontal="center"/>
    </xf>
    <xf numFmtId="0" fontId="31" fillId="16" borderId="0" xfId="0" applyFont="1" applyFill="1" applyAlignment="1">
      <alignment vertical="center"/>
    </xf>
    <xf numFmtId="0" fontId="12" fillId="16" borderId="0" xfId="0" applyFont="1" applyFill="1" applyAlignment="1">
      <alignment vertical="center"/>
    </xf>
    <xf numFmtId="164" fontId="12" fillId="16" borderId="0" xfId="1" applyNumberFormat="1" applyFont="1" applyFill="1" applyAlignment="1">
      <alignment vertical="center"/>
    </xf>
    <xf numFmtId="5" fontId="12" fillId="16" borderId="0" xfId="0" applyNumberFormat="1" applyFont="1" applyFill="1" applyAlignment="1">
      <alignment vertical="center"/>
    </xf>
    <xf numFmtId="0" fontId="33" fillId="16" borderId="0" xfId="0" applyFont="1" applyFill="1" applyAlignment="1">
      <alignment vertical="center"/>
    </xf>
    <xf numFmtId="0" fontId="32" fillId="16" borderId="0" xfId="0" applyFont="1" applyFill="1"/>
    <xf numFmtId="0" fontId="9" fillId="16" borderId="0" xfId="0" applyFont="1" applyFill="1"/>
    <xf numFmtId="0" fontId="11" fillId="16" borderId="0" xfId="0" applyFont="1" applyFill="1"/>
    <xf numFmtId="164" fontId="11" fillId="16" borderId="0" xfId="1" applyNumberFormat="1" applyFont="1" applyFill="1"/>
    <xf numFmtId="5" fontId="11" fillId="16" borderId="0" xfId="0" applyNumberFormat="1" applyFont="1" applyFill="1"/>
    <xf numFmtId="5" fontId="11" fillId="16" borderId="0" xfId="0" applyNumberFormat="1" applyFont="1" applyFill="1" applyAlignment="1">
      <alignment horizontal="left"/>
    </xf>
    <xf numFmtId="0" fontId="21" fillId="16" borderId="0" xfId="0" applyFont="1" applyFill="1"/>
    <xf numFmtId="0" fontId="15" fillId="16" borderId="0" xfId="0" applyFont="1" applyFill="1"/>
    <xf numFmtId="0" fontId="15" fillId="15" borderId="1" xfId="0" applyFont="1" applyFill="1" applyBorder="1" applyAlignment="1">
      <alignment horizontal="center"/>
    </xf>
    <xf numFmtId="0" fontId="10" fillId="15" borderId="1" xfId="0" applyFont="1" applyFill="1" applyBorder="1" applyAlignment="1"/>
    <xf numFmtId="5" fontId="11" fillId="15" borderId="1" xfId="0" applyNumberFormat="1" applyFont="1" applyFill="1" applyBorder="1"/>
    <xf numFmtId="0" fontId="10" fillId="12" borderId="1" xfId="0" applyFont="1" applyFill="1" applyBorder="1" applyAlignment="1">
      <alignment horizontal="center"/>
    </xf>
    <xf numFmtId="0" fontId="54" fillId="17" borderId="0" xfId="0" applyFont="1" applyFill="1"/>
    <xf numFmtId="0" fontId="10" fillId="15" borderId="17" xfId="0" applyFont="1" applyFill="1" applyBorder="1" applyAlignment="1">
      <alignment horizontal="left"/>
    </xf>
    <xf numFmtId="0" fontId="10" fillId="18" borderId="0" xfId="0" applyFont="1" applyFill="1" applyBorder="1" applyAlignment="1">
      <alignment horizontal="left"/>
    </xf>
    <xf numFmtId="0" fontId="1" fillId="14" borderId="17" xfId="0" applyFont="1" applyFill="1" applyBorder="1"/>
    <xf numFmtId="0" fontId="75" fillId="17" borderId="0" xfId="0" applyFont="1" applyFill="1" applyBorder="1" applyAlignment="1">
      <alignment horizontal="left"/>
    </xf>
    <xf numFmtId="42" fontId="11" fillId="6" borderId="11" xfId="2" applyNumberFormat="1" applyFont="1" applyFill="1" applyBorder="1"/>
    <xf numFmtId="167" fontId="15" fillId="0" borderId="0" xfId="0" applyNumberFormat="1" applyFont="1" applyAlignment="1">
      <alignment horizontal="center"/>
    </xf>
    <xf numFmtId="3" fontId="11" fillId="2" borderId="3" xfId="1" applyNumberFormat="1" applyFont="1" applyFill="1" applyBorder="1"/>
    <xf numFmtId="3" fontId="11" fillId="6" borderId="12" xfId="1" applyNumberFormat="1" applyFont="1" applyFill="1" applyBorder="1"/>
    <xf numFmtId="0" fontId="16" fillId="0" borderId="26" xfId="0" applyFont="1" applyBorder="1" applyAlignment="1">
      <alignment horizontal="center"/>
    </xf>
    <xf numFmtId="0" fontId="9" fillId="0" borderId="27" xfId="0" applyFont="1" applyBorder="1"/>
    <xf numFmtId="168" fontId="16" fillId="14" borderId="20" xfId="1" applyNumberFormat="1" applyFont="1" applyFill="1" applyBorder="1" applyAlignment="1">
      <alignment horizontal="center"/>
    </xf>
    <xf numFmtId="168" fontId="16" fillId="14" borderId="30" xfId="1" applyNumberFormat="1" applyFont="1" applyFill="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0" fillId="0" borderId="0" xfId="0" applyFont="1" applyAlignment="1">
      <alignment horizontal="center"/>
    </xf>
    <xf numFmtId="6" fontId="15" fillId="8" borderId="6" xfId="0" applyNumberFormat="1" applyFont="1" applyFill="1" applyBorder="1" applyAlignment="1">
      <alignment horizontal="center" vertical="center" wrapText="1"/>
    </xf>
    <xf numFmtId="6" fontId="15" fillId="8" borderId="4" xfId="0" applyNumberFormat="1" applyFont="1" applyFill="1" applyBorder="1" applyAlignment="1">
      <alignment horizontal="center" vertical="center" wrapText="1"/>
    </xf>
    <xf numFmtId="6" fontId="15" fillId="8" borderId="2" xfId="0"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0" xfId="1" applyNumberFormat="1" applyFont="1" applyBorder="1" applyAlignment="1">
      <alignment horizontal="center"/>
    </xf>
    <xf numFmtId="164" fontId="19" fillId="0" borderId="24" xfId="1" applyNumberFormat="1" applyFont="1" applyBorder="1" applyAlignment="1">
      <alignment horizontal="center"/>
    </xf>
    <xf numFmtId="164" fontId="19" fillId="0" borderId="8" xfId="1" applyNumberFormat="1" applyFont="1" applyBorder="1" applyAlignment="1">
      <alignment horizontal="center"/>
    </xf>
    <xf numFmtId="164" fontId="19" fillId="0" borderId="1" xfId="1" applyNumberFormat="1" applyFont="1" applyBorder="1" applyAlignment="1">
      <alignment horizontal="center"/>
    </xf>
    <xf numFmtId="164" fontId="19" fillId="0" borderId="19"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1" fontId="43" fillId="8" borderId="6" xfId="0" applyNumberFormat="1" applyFont="1" applyFill="1" applyBorder="1" applyAlignment="1">
      <alignment horizontal="center" vertical="center" wrapText="1"/>
    </xf>
    <xf numFmtId="1" fontId="43" fillId="8" borderId="4" xfId="0" applyNumberFormat="1" applyFont="1" applyFill="1" applyBorder="1" applyAlignment="1">
      <alignment horizontal="center" vertical="center" wrapText="1"/>
    </xf>
    <xf numFmtId="1" fontId="43" fillId="8" borderId="2" xfId="0" applyNumberFormat="1" applyFont="1" applyFill="1" applyBorder="1" applyAlignment="1">
      <alignment horizontal="center" vertical="center" wrapText="1"/>
    </xf>
    <xf numFmtId="0" fontId="16" fillId="5" borderId="0" xfId="0" applyFont="1" applyFill="1" applyBorder="1" applyAlignment="1">
      <alignment horizontal="left" vertical="center" wrapText="1"/>
    </xf>
    <xf numFmtId="0" fontId="10" fillId="0" borderId="0" xfId="0" applyFont="1" applyAlignment="1">
      <alignment horizontal="center"/>
    </xf>
    <xf numFmtId="0" fontId="9" fillId="14" borderId="1" xfId="0" applyFont="1" applyFill="1" applyBorder="1" applyAlignment="1">
      <alignment horizontal="center"/>
    </xf>
    <xf numFmtId="0" fontId="10" fillId="14" borderId="17" xfId="0" applyFont="1" applyFill="1" applyBorder="1" applyAlignment="1">
      <alignment horizontal="center"/>
    </xf>
    <xf numFmtId="15" fontId="9" fillId="14" borderId="17"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5" borderId="0" xfId="0" applyFont="1" applyFill="1" applyBorder="1" applyAlignment="1">
      <alignment horizontal="left" vertical="center" wrapText="1"/>
    </xf>
    <xf numFmtId="0" fontId="9" fillId="14" borderId="22" xfId="0" applyFont="1" applyFill="1" applyBorder="1" applyAlignment="1">
      <alignment horizontal="center"/>
    </xf>
    <xf numFmtId="0" fontId="9" fillId="14" borderId="17" xfId="0" applyFont="1" applyFill="1" applyBorder="1" applyAlignment="1">
      <alignment horizontal="center"/>
    </xf>
    <xf numFmtId="0" fontId="9" fillId="14" borderId="16" xfId="0" applyFont="1" applyFill="1" applyBorder="1" applyAlignment="1">
      <alignment horizontal="center"/>
    </xf>
    <xf numFmtId="0" fontId="11" fillId="14" borderId="10" xfId="0" applyFont="1" applyFill="1" applyBorder="1" applyAlignment="1">
      <alignment horizontal="left"/>
    </xf>
    <xf numFmtId="0" fontId="10" fillId="0" borderId="1" xfId="0" applyFont="1" applyBorder="1" applyAlignment="1">
      <alignment horizontal="center" vertic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164" fontId="11" fillId="14" borderId="22" xfId="1" applyNumberFormat="1" applyFont="1" applyFill="1" applyBorder="1" applyAlignment="1">
      <alignment horizontal="center"/>
    </xf>
    <xf numFmtId="164" fontId="11" fillId="14" borderId="17" xfId="1" applyNumberFormat="1" applyFont="1" applyFill="1" applyBorder="1" applyAlignment="1">
      <alignment horizontal="center"/>
    </xf>
    <xf numFmtId="0" fontId="26" fillId="0" borderId="0" xfId="0" applyFont="1" applyAlignment="1">
      <alignment horizontal="left" wrapText="1"/>
    </xf>
    <xf numFmtId="0" fontId="19" fillId="0" borderId="21" xfId="0" applyFont="1" applyBorder="1" applyAlignment="1">
      <alignment horizontal="center" vertical="center" wrapText="1"/>
    </xf>
    <xf numFmtId="0" fontId="35" fillId="0" borderId="0" xfId="0" applyFont="1" applyAlignment="1">
      <alignment horizontal="left" vertical="top" wrapText="1"/>
    </xf>
    <xf numFmtId="0" fontId="35" fillId="0" borderId="0" xfId="0" applyFont="1" applyAlignment="1">
      <alignment horizontal="left" vertical="center" wrapText="1"/>
    </xf>
    <xf numFmtId="0" fontId="42" fillId="12" borderId="10" xfId="3" applyNumberFormat="1" applyFont="1" applyFill="1" applyBorder="1" applyAlignment="1">
      <alignment horizontal="center" vertical="center" textRotation="180"/>
    </xf>
    <xf numFmtId="49" fontId="42" fillId="0" borderId="0" xfId="3" applyNumberFormat="1" applyFont="1" applyBorder="1" applyAlignment="1">
      <alignment horizontal="center"/>
    </xf>
    <xf numFmtId="166" fontId="38" fillId="14" borderId="22" xfId="3" applyNumberFormat="1" applyFont="1" applyFill="1" applyBorder="1" applyAlignment="1">
      <alignment horizontal="center" vertical="center"/>
    </xf>
    <xf numFmtId="166" fontId="38" fillId="14" borderId="16" xfId="3" applyNumberFormat="1" applyFont="1" applyFill="1" applyBorder="1" applyAlignment="1">
      <alignment horizontal="center" vertical="center"/>
    </xf>
    <xf numFmtId="0" fontId="69" fillId="0" borderId="0" xfId="0" applyFont="1" applyAlignment="1">
      <alignment horizontal="left" vertical="top" wrapText="1"/>
    </xf>
    <xf numFmtId="49" fontId="41" fillId="0" borderId="0" xfId="3" applyNumberFormat="1" applyFont="1" applyBorder="1" applyAlignment="1">
      <alignment horizontal="center"/>
    </xf>
    <xf numFmtId="49" fontId="38" fillId="0" borderId="0" xfId="3" applyNumberFormat="1" applyFont="1" applyFill="1" applyBorder="1" applyAlignment="1">
      <alignment horizontal="center" vertical="center"/>
    </xf>
    <xf numFmtId="49" fontId="42" fillId="12" borderId="10" xfId="3" applyNumberFormat="1" applyFont="1" applyFill="1" applyBorder="1" applyAlignment="1">
      <alignment horizontal="center" vertical="center"/>
    </xf>
    <xf numFmtId="0" fontId="42" fillId="6" borderId="6"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6" borderId="5"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6" borderId="8" xfId="0" applyFont="1" applyFill="1" applyBorder="1" applyAlignment="1">
      <alignment horizontal="center" vertical="center" wrapText="1"/>
    </xf>
    <xf numFmtId="0" fontId="42" fillId="6" borderId="19" xfId="0" applyFont="1" applyFill="1" applyBorder="1" applyAlignment="1">
      <alignment horizontal="center" vertical="center" wrapText="1"/>
    </xf>
  </cellXfs>
  <cellStyles count="4">
    <cellStyle name="Comma" xfId="1" builtinId="3"/>
    <cellStyle name="Currency" xfId="2" builtinId="4"/>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FFFF99"/>
      <color rgb="FFFFCCFF"/>
      <color rgb="FFCCFFFF"/>
      <color rgb="FFCCFFCC"/>
      <color rgb="FFBC0CA3"/>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9"/>
  <sheetViews>
    <sheetView tabSelected="1" zoomScale="75" zoomScaleNormal="75" zoomScaleSheetLayoutView="75" workbookViewId="0">
      <selection activeCell="D23" sqref="D23"/>
    </sheetView>
  </sheetViews>
  <sheetFormatPr defaultColWidth="9.140625" defaultRowHeight="19.5" customHeight="1" x14ac:dyDescent="0.3"/>
  <cols>
    <col min="1" max="1" width="41.42578125" style="1" customWidth="1"/>
    <col min="2" max="5" width="18.85546875" style="1" customWidth="1"/>
    <col min="6" max="7" width="0.7109375" style="3" customWidth="1"/>
    <col min="8" max="8" width="29.140625" style="1" customWidth="1"/>
    <col min="9" max="10" width="16.140625" style="23" customWidth="1"/>
    <col min="11" max="11" width="16.140625" style="24" customWidth="1"/>
    <col min="12" max="13" width="16.140625" style="13" customWidth="1"/>
    <col min="14" max="14" width="16.140625" style="24" customWidth="1"/>
    <col min="15" max="15" width="0.5703125" style="1" customWidth="1"/>
    <col min="16" max="16" width="47" style="1" customWidth="1"/>
    <col min="17" max="17" width="88.5703125" style="46" customWidth="1"/>
    <col min="18" max="18" width="1.140625" style="51" customWidth="1"/>
    <col min="19" max="19" width="1.5703125" style="12" customWidth="1"/>
    <col min="20" max="20" width="31.42578125" style="12" customWidth="1"/>
    <col min="21" max="22" width="11.140625" style="12" customWidth="1"/>
    <col min="23" max="23" width="16.140625" style="12" customWidth="1"/>
    <col min="24" max="24" width="0.5703125" style="1" customWidth="1"/>
    <col min="25" max="16384" width="9.140625" style="1"/>
  </cols>
  <sheetData>
    <row r="1" spans="1:26" s="235" customFormat="1" ht="27.75" customHeight="1" thickBot="1" x14ac:dyDescent="0.25">
      <c r="A1" s="234" t="s">
        <v>324</v>
      </c>
      <c r="I1" s="236"/>
      <c r="J1" s="236"/>
      <c r="K1" s="237"/>
      <c r="L1" s="237"/>
      <c r="M1" s="237"/>
      <c r="N1" s="237"/>
      <c r="Q1" s="238"/>
      <c r="R1" s="238"/>
    </row>
    <row r="2" spans="1:26" ht="21" customHeight="1" x14ac:dyDescent="0.3">
      <c r="B2" s="139" t="s">
        <v>0</v>
      </c>
      <c r="D2" s="260" t="s">
        <v>336</v>
      </c>
      <c r="E2" s="261"/>
      <c r="H2" s="247" t="s">
        <v>97</v>
      </c>
      <c r="I2" s="248">
        <f>B7</f>
        <v>0</v>
      </c>
      <c r="J2" s="248"/>
      <c r="K2" s="248"/>
      <c r="L2" s="248"/>
      <c r="M2" s="248"/>
      <c r="N2" s="249"/>
      <c r="P2" s="56" t="s">
        <v>108</v>
      </c>
      <c r="Q2" s="250">
        <f>I2</f>
        <v>0</v>
      </c>
      <c r="R2" s="252"/>
      <c r="S2" s="253"/>
      <c r="T2" s="255" t="s">
        <v>256</v>
      </c>
      <c r="U2" s="255"/>
      <c r="V2" s="255"/>
      <c r="W2" s="251"/>
    </row>
    <row r="3" spans="1:26" ht="21" customHeight="1" x14ac:dyDescent="0.3">
      <c r="B3" s="139" t="s">
        <v>1</v>
      </c>
      <c r="D3" s="264" t="s">
        <v>334</v>
      </c>
      <c r="E3" s="262">
        <v>1</v>
      </c>
      <c r="H3" s="257">
        <f>E3</f>
        <v>1</v>
      </c>
      <c r="I3" s="270" t="s">
        <v>78</v>
      </c>
      <c r="J3" s="271"/>
      <c r="K3" s="272"/>
      <c r="L3" s="270" t="s">
        <v>79</v>
      </c>
      <c r="M3" s="272"/>
      <c r="N3" s="13"/>
      <c r="P3" s="287" t="s">
        <v>109</v>
      </c>
      <c r="Q3" s="174" t="s">
        <v>259</v>
      </c>
      <c r="R3" s="52"/>
      <c r="T3" s="127" t="s">
        <v>234</v>
      </c>
    </row>
    <row r="4" spans="1:26" ht="21" customHeight="1" thickBot="1" x14ac:dyDescent="0.35">
      <c r="B4" s="139" t="s">
        <v>338</v>
      </c>
      <c r="D4" s="265" t="s">
        <v>335</v>
      </c>
      <c r="E4" s="263">
        <v>1</v>
      </c>
      <c r="H4" s="257">
        <f>E4</f>
        <v>1</v>
      </c>
      <c r="I4" s="273" t="s">
        <v>2</v>
      </c>
      <c r="J4" s="274"/>
      <c r="K4" s="275"/>
      <c r="L4" s="273" t="s">
        <v>3</v>
      </c>
      <c r="M4" s="275"/>
      <c r="N4" s="13"/>
      <c r="P4" s="287"/>
      <c r="Q4" s="174" t="s">
        <v>257</v>
      </c>
      <c r="R4" s="52"/>
      <c r="T4" s="12" t="s">
        <v>229</v>
      </c>
      <c r="U4" s="224">
        <f>B9</f>
        <v>43232</v>
      </c>
    </row>
    <row r="5" spans="1:26" ht="21" customHeight="1" x14ac:dyDescent="0.3">
      <c r="A5" s="1" t="s">
        <v>46</v>
      </c>
      <c r="H5" s="2" t="s">
        <v>4</v>
      </c>
      <c r="I5" s="105" t="s">
        <v>5</v>
      </c>
      <c r="J5" s="105" t="s">
        <v>5</v>
      </c>
      <c r="K5" s="106" t="s">
        <v>33</v>
      </c>
      <c r="L5" s="107" t="s">
        <v>87</v>
      </c>
      <c r="M5" s="108" t="s">
        <v>89</v>
      </c>
      <c r="N5" s="109" t="s">
        <v>6</v>
      </c>
      <c r="P5" s="287"/>
      <c r="Q5" s="174" t="s">
        <v>258</v>
      </c>
      <c r="R5" s="54"/>
      <c r="T5" s="12" t="s">
        <v>230</v>
      </c>
      <c r="U5" s="224">
        <f>D9</f>
        <v>43261</v>
      </c>
    </row>
    <row r="6" spans="1:26" ht="21" customHeight="1" thickBot="1" x14ac:dyDescent="0.35">
      <c r="A6" s="11" t="s">
        <v>64</v>
      </c>
      <c r="B6" s="289"/>
      <c r="C6" s="289"/>
      <c r="D6" s="289"/>
      <c r="I6" s="80" t="s">
        <v>334</v>
      </c>
      <c r="J6" s="80" t="s">
        <v>335</v>
      </c>
      <c r="K6" s="110" t="s">
        <v>34</v>
      </c>
      <c r="L6" s="111" t="s">
        <v>88</v>
      </c>
      <c r="M6" s="110" t="s">
        <v>90</v>
      </c>
      <c r="N6" s="112" t="s">
        <v>7</v>
      </c>
      <c r="P6" s="173" t="s">
        <v>238</v>
      </c>
      <c r="Q6" s="166" t="s">
        <v>255</v>
      </c>
      <c r="R6" s="52"/>
      <c r="T6" s="12" t="s">
        <v>231</v>
      </c>
      <c r="U6" s="227">
        <f>IF(COUNT($B$9:$D$9)=2,$D$9-$B$9+1,"")</f>
        <v>30</v>
      </c>
      <c r="Y6" s="45"/>
      <c r="Z6" s="45"/>
    </row>
    <row r="7" spans="1:26" ht="21" customHeight="1" x14ac:dyDescent="0.3">
      <c r="A7" s="11" t="s">
        <v>8</v>
      </c>
      <c r="B7" s="290"/>
      <c r="C7" s="290"/>
      <c r="D7" s="290"/>
      <c r="H7" s="2" t="s">
        <v>61</v>
      </c>
      <c r="I7" s="233" t="s">
        <v>272</v>
      </c>
      <c r="J7" s="233" t="s">
        <v>272</v>
      </c>
      <c r="K7" s="179" t="s">
        <v>296</v>
      </c>
      <c r="L7" s="179" t="s">
        <v>363</v>
      </c>
      <c r="M7" s="233" t="s">
        <v>272</v>
      </c>
      <c r="N7" s="179" t="s">
        <v>296</v>
      </c>
      <c r="P7" s="175" t="s">
        <v>331</v>
      </c>
      <c r="Q7" s="178" t="s">
        <v>293</v>
      </c>
      <c r="R7" s="53"/>
      <c r="S7" s="47"/>
      <c r="T7" s="12" t="s">
        <v>232</v>
      </c>
      <c r="U7" s="228">
        <f>IF(U5="","",CEILING(U6/30,1))</f>
        <v>1</v>
      </c>
      <c r="Y7" s="45"/>
    </row>
    <row r="8" spans="1:26" ht="21" customHeight="1" x14ac:dyDescent="0.3">
      <c r="A8" s="11" t="s">
        <v>32</v>
      </c>
      <c r="B8" s="291"/>
      <c r="C8" s="291"/>
      <c r="D8" s="291"/>
      <c r="E8" s="210" t="s">
        <v>91</v>
      </c>
      <c r="H8" s="1" t="s">
        <v>9</v>
      </c>
      <c r="I8" s="199"/>
      <c r="J8" s="199"/>
      <c r="K8" s="39">
        <f>(I8*$E$3)+(J8*$E$4)</f>
        <v>0</v>
      </c>
      <c r="L8" s="231">
        <v>0</v>
      </c>
      <c r="M8" s="200">
        <v>0</v>
      </c>
      <c r="N8" s="32">
        <f t="shared" ref="N8:N16" si="0">SUM(K8:M8)</f>
        <v>0</v>
      </c>
      <c r="P8" s="131" t="s">
        <v>181</v>
      </c>
      <c r="Q8" s="254"/>
      <c r="U8" s="134" t="s">
        <v>365</v>
      </c>
      <c r="Y8" s="45"/>
    </row>
    <row r="9" spans="1:26" ht="21" customHeight="1" thickBot="1" x14ac:dyDescent="0.35">
      <c r="A9" s="11" t="s">
        <v>10</v>
      </c>
      <c r="B9" s="194">
        <v>43232</v>
      </c>
      <c r="C9" s="11" t="s">
        <v>11</v>
      </c>
      <c r="D9" s="194">
        <v>43261</v>
      </c>
      <c r="E9" s="211">
        <f>IF(COUNT($B$9:$D$9)=2,$D$9-$B$9+1,"")</f>
        <v>30</v>
      </c>
      <c r="H9" s="1" t="s">
        <v>31</v>
      </c>
      <c r="I9" s="199"/>
      <c r="J9" s="199"/>
      <c r="K9" s="39">
        <f>(I9*$E$3)+(J9*$E$4)</f>
        <v>0</v>
      </c>
      <c r="L9" s="231">
        <v>0</v>
      </c>
      <c r="M9" s="200">
        <v>0</v>
      </c>
      <c r="N9" s="32">
        <f t="shared" si="0"/>
        <v>0</v>
      </c>
      <c r="P9" s="131" t="s">
        <v>99</v>
      </c>
      <c r="Q9" s="254"/>
      <c r="T9" s="127" t="s">
        <v>236</v>
      </c>
      <c r="X9" s="45"/>
    </row>
    <row r="10" spans="1:26" ht="21" customHeight="1" thickBot="1" x14ac:dyDescent="0.35">
      <c r="A10" s="76"/>
      <c r="B10" s="79" t="s">
        <v>337</v>
      </c>
      <c r="C10" s="62"/>
      <c r="D10" s="79" t="s">
        <v>170</v>
      </c>
      <c r="H10" s="1" t="s">
        <v>65</v>
      </c>
      <c r="I10" s="30"/>
      <c r="J10" s="30"/>
      <c r="K10" s="33"/>
      <c r="L10" s="33"/>
      <c r="M10" s="213">
        <f>'Employee Worksheet'!I16*1.0765</f>
        <v>0</v>
      </c>
      <c r="N10" s="32">
        <f>M10</f>
        <v>0</v>
      </c>
      <c r="P10" s="131" t="s">
        <v>341</v>
      </c>
      <c r="Q10" s="254"/>
      <c r="T10" s="12" t="s">
        <v>235</v>
      </c>
      <c r="U10" s="225">
        <v>6</v>
      </c>
      <c r="V10" s="12" t="s">
        <v>352</v>
      </c>
    </row>
    <row r="11" spans="1:26" ht="21" customHeight="1" x14ac:dyDescent="0.3">
      <c r="A11" s="1" t="s">
        <v>46</v>
      </c>
      <c r="B11" s="292" t="s">
        <v>27</v>
      </c>
      <c r="C11" s="292" t="s">
        <v>28</v>
      </c>
      <c r="D11" s="292" t="s">
        <v>71</v>
      </c>
      <c r="E11" s="292" t="s">
        <v>29</v>
      </c>
      <c r="F11" s="1"/>
      <c r="H11" s="1" t="s">
        <v>12</v>
      </c>
      <c r="I11" s="199"/>
      <c r="J11" s="199"/>
      <c r="K11" s="39">
        <f t="shared" ref="K11:K16" si="1">(I11*$E$3)+(J11*$E$4)</f>
        <v>0</v>
      </c>
      <c r="L11" s="231">
        <v>0</v>
      </c>
      <c r="M11" s="200">
        <v>0</v>
      </c>
      <c r="N11" s="32">
        <f t="shared" si="0"/>
        <v>0</v>
      </c>
      <c r="P11" s="131" t="s">
        <v>100</v>
      </c>
      <c r="Q11" s="254"/>
      <c r="T11" s="12" t="s">
        <v>232</v>
      </c>
      <c r="U11" s="226">
        <f>IF((U5+U10)="","",CEILING((U6+U10)/30,1))</f>
        <v>2</v>
      </c>
    </row>
    <row r="12" spans="1:26" ht="21" customHeight="1" thickBot="1" x14ac:dyDescent="0.35">
      <c r="A12" s="2" t="s">
        <v>70</v>
      </c>
      <c r="B12" s="293"/>
      <c r="C12" s="293"/>
      <c r="D12" s="293"/>
      <c r="E12" s="293"/>
      <c r="G12" s="1"/>
      <c r="H12" s="1" t="s">
        <v>44</v>
      </c>
      <c r="I12" s="199"/>
      <c r="J12" s="199"/>
      <c r="K12" s="39">
        <f t="shared" si="1"/>
        <v>0</v>
      </c>
      <c r="L12" s="231">
        <v>0</v>
      </c>
      <c r="M12" s="201">
        <v>0</v>
      </c>
      <c r="N12" s="32">
        <f t="shared" si="0"/>
        <v>0</v>
      </c>
      <c r="P12" s="131" t="s">
        <v>101</v>
      </c>
      <c r="Q12" s="254"/>
      <c r="T12" s="118" t="s">
        <v>188</v>
      </c>
      <c r="U12" s="97"/>
      <c r="V12" s="125" t="s">
        <v>173</v>
      </c>
      <c r="W12" s="126" t="s">
        <v>233</v>
      </c>
    </row>
    <row r="13" spans="1:26" ht="21" customHeight="1" thickBot="1" x14ac:dyDescent="0.35">
      <c r="A13" s="48" t="s">
        <v>37</v>
      </c>
      <c r="B13" s="104">
        <v>374</v>
      </c>
      <c r="C13" s="195">
        <v>3</v>
      </c>
      <c r="D13" s="195">
        <v>0</v>
      </c>
      <c r="E13" s="16">
        <f>B13*C13*D13</f>
        <v>0</v>
      </c>
      <c r="H13" s="1" t="s">
        <v>82</v>
      </c>
      <c r="I13" s="199"/>
      <c r="J13" s="199"/>
      <c r="K13" s="39">
        <f t="shared" si="1"/>
        <v>0</v>
      </c>
      <c r="L13" s="232">
        <v>0</v>
      </c>
      <c r="M13" s="214">
        <f>'Equipment and Gratuities'!C20</f>
        <v>0</v>
      </c>
      <c r="N13" s="32">
        <f t="shared" si="0"/>
        <v>0</v>
      </c>
      <c r="P13" s="131" t="s">
        <v>346</v>
      </c>
      <c r="Q13" s="254"/>
      <c r="T13" s="98"/>
      <c r="U13" s="119" t="s">
        <v>186</v>
      </c>
      <c r="V13" s="120">
        <v>1</v>
      </c>
      <c r="W13" s="121">
        <f>$W$20*V13</f>
        <v>45</v>
      </c>
    </row>
    <row r="14" spans="1:26" ht="21" customHeight="1" x14ac:dyDescent="0.3">
      <c r="A14" s="48" t="s">
        <v>38</v>
      </c>
      <c r="B14" s="104">
        <v>935</v>
      </c>
      <c r="C14" s="195">
        <v>3</v>
      </c>
      <c r="D14" s="195">
        <v>0</v>
      </c>
      <c r="E14" s="16">
        <f>B14*C14*D14</f>
        <v>0</v>
      </c>
      <c r="H14" s="1" t="s">
        <v>13</v>
      </c>
      <c r="I14" s="199"/>
      <c r="J14" s="199"/>
      <c r="K14" s="39">
        <f t="shared" si="1"/>
        <v>0</v>
      </c>
      <c r="L14" s="231">
        <v>0</v>
      </c>
      <c r="M14" s="202">
        <v>0</v>
      </c>
      <c r="N14" s="32">
        <f t="shared" si="0"/>
        <v>0</v>
      </c>
      <c r="P14" s="131" t="s">
        <v>102</v>
      </c>
      <c r="Q14" s="254" t="s">
        <v>46</v>
      </c>
      <c r="T14" s="98"/>
      <c r="U14" s="119" t="s">
        <v>184</v>
      </c>
      <c r="V14" s="120">
        <v>2</v>
      </c>
      <c r="W14" s="121">
        <f>$W$20*V14</f>
        <v>90</v>
      </c>
    </row>
    <row r="15" spans="1:26" ht="21" customHeight="1" x14ac:dyDescent="0.3">
      <c r="A15" s="48" t="s">
        <v>35</v>
      </c>
      <c r="B15" s="104">
        <v>459</v>
      </c>
      <c r="C15" s="195">
        <v>3</v>
      </c>
      <c r="D15" s="195">
        <v>0</v>
      </c>
      <c r="E15" s="16">
        <f>B15*C15*D15</f>
        <v>0</v>
      </c>
      <c r="H15" s="1" t="s">
        <v>14</v>
      </c>
      <c r="I15" s="199"/>
      <c r="J15" s="199"/>
      <c r="K15" s="39">
        <f t="shared" si="1"/>
        <v>0</v>
      </c>
      <c r="L15" s="231">
        <v>0</v>
      </c>
      <c r="M15" s="200">
        <v>0</v>
      </c>
      <c r="N15" s="32">
        <f t="shared" si="0"/>
        <v>0</v>
      </c>
      <c r="P15" s="131" t="s">
        <v>103</v>
      </c>
      <c r="Q15" s="254"/>
      <c r="T15" s="98"/>
      <c r="U15" s="119" t="s">
        <v>185</v>
      </c>
      <c r="V15" s="120">
        <v>3</v>
      </c>
      <c r="W15" s="121">
        <f>$W$20*V15</f>
        <v>135</v>
      </c>
    </row>
    <row r="16" spans="1:26" ht="21" customHeight="1" thickBot="1" x14ac:dyDescent="0.35">
      <c r="A16" s="48" t="s">
        <v>36</v>
      </c>
      <c r="B16" s="138">
        <v>1109</v>
      </c>
      <c r="C16" s="195">
        <v>3</v>
      </c>
      <c r="D16" s="196">
        <v>0</v>
      </c>
      <c r="E16" s="16">
        <f>B16*C16*D16</f>
        <v>0</v>
      </c>
      <c r="H16" s="1" t="s">
        <v>15</v>
      </c>
      <c r="I16" s="199"/>
      <c r="J16" s="199"/>
      <c r="K16" s="39">
        <f t="shared" si="1"/>
        <v>0</v>
      </c>
      <c r="L16" s="231">
        <v>0</v>
      </c>
      <c r="M16" s="200">
        <v>0</v>
      </c>
      <c r="N16" s="32">
        <f t="shared" si="0"/>
        <v>0</v>
      </c>
      <c r="P16" s="131" t="s">
        <v>107</v>
      </c>
      <c r="Q16" s="254"/>
      <c r="T16" s="98"/>
      <c r="U16" s="119" t="s">
        <v>187</v>
      </c>
      <c r="V16" s="120">
        <v>4</v>
      </c>
      <c r="W16" s="121">
        <f>$W$20*V16</f>
        <v>180</v>
      </c>
    </row>
    <row r="17" spans="1:23" ht="21" customHeight="1" thickBot="1" x14ac:dyDescent="0.35">
      <c r="A17" s="48" t="s">
        <v>75</v>
      </c>
      <c r="B17" s="197">
        <v>0</v>
      </c>
      <c r="C17" s="17"/>
      <c r="D17" s="137">
        <f>SUM(D13:D16)</f>
        <v>0</v>
      </c>
      <c r="E17" s="136">
        <f>$B$17*$D$17</f>
        <v>0</v>
      </c>
      <c r="H17" s="2" t="s">
        <v>16</v>
      </c>
      <c r="I17" s="29">
        <f t="shared" ref="I17:N17" si="2">SUM(I8:I16)</f>
        <v>0</v>
      </c>
      <c r="J17" s="29">
        <f t="shared" si="2"/>
        <v>0</v>
      </c>
      <c r="K17" s="34">
        <f t="shared" si="2"/>
        <v>0</v>
      </c>
      <c r="L17" s="34">
        <f t="shared" si="2"/>
        <v>0</v>
      </c>
      <c r="M17" s="34">
        <f t="shared" si="2"/>
        <v>0</v>
      </c>
      <c r="N17" s="41">
        <f t="shared" si="2"/>
        <v>0</v>
      </c>
      <c r="P17" s="55"/>
      <c r="Q17" s="51"/>
      <c r="T17" s="113" t="s">
        <v>171</v>
      </c>
      <c r="U17" s="101"/>
      <c r="V17" s="101"/>
      <c r="W17" s="114"/>
    </row>
    <row r="18" spans="1:23" ht="21" customHeight="1" x14ac:dyDescent="0.3">
      <c r="B18" s="142" t="s">
        <v>298</v>
      </c>
      <c r="C18" s="18"/>
      <c r="E18" s="19"/>
      <c r="K18" s="35"/>
      <c r="L18" s="35"/>
      <c r="M18" s="35"/>
      <c r="N18" s="36"/>
      <c r="P18" s="55"/>
      <c r="Q18" s="51"/>
      <c r="T18" s="96" t="s">
        <v>179</v>
      </c>
      <c r="U18" s="222">
        <f>U7</f>
        <v>1</v>
      </c>
      <c r="V18" s="97"/>
      <c r="W18" s="276" t="s">
        <v>178</v>
      </c>
    </row>
    <row r="19" spans="1:23" ht="21" customHeight="1" x14ac:dyDescent="0.3">
      <c r="H19" s="2" t="s">
        <v>60</v>
      </c>
      <c r="I19" s="30"/>
      <c r="J19" s="30"/>
      <c r="K19" s="35"/>
      <c r="L19" s="35"/>
      <c r="M19" s="35"/>
      <c r="N19" s="36"/>
      <c r="P19" s="55"/>
      <c r="Q19" s="51"/>
      <c r="T19" s="98" t="s">
        <v>180</v>
      </c>
      <c r="U19" s="222">
        <f>U11</f>
        <v>2</v>
      </c>
      <c r="V19" s="99"/>
      <c r="W19" s="277"/>
    </row>
    <row r="20" spans="1:23" ht="21" customHeight="1" thickBot="1" x14ac:dyDescent="0.35">
      <c r="A20" s="2" t="s">
        <v>17</v>
      </c>
      <c r="E20" s="3"/>
      <c r="H20" s="1" t="s">
        <v>80</v>
      </c>
      <c r="I20" s="199"/>
      <c r="J20" s="199"/>
      <c r="K20" s="39">
        <f t="shared" ref="K20:K28" si="3">(I20*$E$3)+(J20*$E$4)</f>
        <v>0</v>
      </c>
      <c r="L20" s="231">
        <v>0</v>
      </c>
      <c r="M20" s="200">
        <v>0</v>
      </c>
      <c r="N20" s="32">
        <f t="shared" ref="N20:N28" si="4">SUM(K20:M20)</f>
        <v>0</v>
      </c>
      <c r="P20" s="131" t="s">
        <v>98</v>
      </c>
      <c r="Q20" s="254"/>
      <c r="T20" s="100"/>
      <c r="U20" s="117" t="s">
        <v>174</v>
      </c>
      <c r="V20" s="117" t="s">
        <v>173</v>
      </c>
      <c r="W20" s="103">
        <v>45</v>
      </c>
    </row>
    <row r="21" spans="1:23" ht="21" customHeight="1" thickBot="1" x14ac:dyDescent="0.35">
      <c r="A21" s="48" t="s">
        <v>69</v>
      </c>
      <c r="B21" s="4"/>
      <c r="E21" s="20">
        <f>SUM(E13:E17)</f>
        <v>0</v>
      </c>
      <c r="H21" s="1" t="s">
        <v>83</v>
      </c>
      <c r="I21" s="199"/>
      <c r="J21" s="199"/>
      <c r="K21" s="39">
        <f t="shared" si="3"/>
        <v>0</v>
      </c>
      <c r="L21" s="231">
        <v>0</v>
      </c>
      <c r="M21" s="200">
        <v>0</v>
      </c>
      <c r="N21" s="32">
        <f t="shared" si="4"/>
        <v>0</v>
      </c>
      <c r="P21" s="131" t="s">
        <v>325</v>
      </c>
      <c r="Q21" s="254"/>
      <c r="T21" s="278" t="s">
        <v>177</v>
      </c>
      <c r="U21" s="281">
        <f>'Employee Worksheet'!D37</f>
        <v>0</v>
      </c>
      <c r="V21" s="284">
        <f>U19</f>
        <v>2</v>
      </c>
      <c r="W21" s="267">
        <f>V21*U21*W20</f>
        <v>0</v>
      </c>
    </row>
    <row r="22" spans="1:23" ht="21" customHeight="1" thickBot="1" x14ac:dyDescent="0.35">
      <c r="B22" s="1" t="s">
        <v>46</v>
      </c>
      <c r="H22" s="1" t="s">
        <v>84</v>
      </c>
      <c r="I22" s="199"/>
      <c r="J22" s="199"/>
      <c r="K22" s="39">
        <f t="shared" si="3"/>
        <v>0</v>
      </c>
      <c r="L22" s="231">
        <v>0</v>
      </c>
      <c r="M22" s="200">
        <v>0</v>
      </c>
      <c r="N22" s="32">
        <f t="shared" si="4"/>
        <v>0</v>
      </c>
      <c r="P22" s="131" t="s">
        <v>104</v>
      </c>
      <c r="Q22" s="254"/>
      <c r="T22" s="279"/>
      <c r="U22" s="282"/>
      <c r="V22" s="285"/>
      <c r="W22" s="268"/>
    </row>
    <row r="23" spans="1:23" ht="21" customHeight="1" thickBot="1" x14ac:dyDescent="0.35">
      <c r="A23" s="48" t="s">
        <v>92</v>
      </c>
      <c r="B23" s="4"/>
      <c r="E23" s="198">
        <v>0</v>
      </c>
      <c r="H23" s="1" t="s">
        <v>85</v>
      </c>
      <c r="I23" s="199"/>
      <c r="J23" s="199"/>
      <c r="K23" s="39">
        <f t="shared" si="3"/>
        <v>0</v>
      </c>
      <c r="L23" s="231">
        <v>0</v>
      </c>
      <c r="M23" s="200">
        <v>0</v>
      </c>
      <c r="N23" s="32">
        <f t="shared" si="4"/>
        <v>0</v>
      </c>
      <c r="P23" s="131" t="s">
        <v>326</v>
      </c>
      <c r="Q23" s="254"/>
      <c r="T23" s="279"/>
      <c r="U23" s="282"/>
      <c r="V23" s="285"/>
      <c r="W23" s="268"/>
    </row>
    <row r="24" spans="1:23" ht="21" customHeight="1" thickBot="1" x14ac:dyDescent="0.35">
      <c r="H24" s="1" t="s">
        <v>86</v>
      </c>
      <c r="I24" s="199"/>
      <c r="J24" s="199"/>
      <c r="K24" s="39">
        <f t="shared" si="3"/>
        <v>0</v>
      </c>
      <c r="L24" s="231">
        <v>0</v>
      </c>
      <c r="M24" s="200">
        <v>0</v>
      </c>
      <c r="N24" s="32">
        <f t="shared" si="4"/>
        <v>0</v>
      </c>
      <c r="P24" s="131" t="s">
        <v>105</v>
      </c>
      <c r="Q24" s="254"/>
      <c r="T24" s="280"/>
      <c r="U24" s="283"/>
      <c r="V24" s="286"/>
      <c r="W24" s="269"/>
    </row>
    <row r="25" spans="1:23" ht="21" customHeight="1" thickBot="1" x14ac:dyDescent="0.35">
      <c r="A25" s="48" t="s">
        <v>30</v>
      </c>
      <c r="B25" s="21"/>
      <c r="E25" s="198">
        <v>0</v>
      </c>
      <c r="H25" s="1" t="s">
        <v>18</v>
      </c>
      <c r="I25" s="199"/>
      <c r="J25" s="199"/>
      <c r="K25" s="39">
        <f t="shared" si="3"/>
        <v>0</v>
      </c>
      <c r="L25" s="231">
        <v>0</v>
      </c>
      <c r="M25" s="200">
        <v>0</v>
      </c>
      <c r="N25" s="32">
        <f t="shared" si="4"/>
        <v>0</v>
      </c>
      <c r="P25" s="131" t="s">
        <v>110</v>
      </c>
      <c r="Q25" s="254"/>
      <c r="T25" s="78" t="s">
        <v>172</v>
      </c>
      <c r="U25" s="115">
        <f>D17</f>
        <v>0</v>
      </c>
      <c r="V25" s="116">
        <f>U18</f>
        <v>1</v>
      </c>
      <c r="W25" s="103">
        <f>U25*V25*W20</f>
        <v>0</v>
      </c>
    </row>
    <row r="26" spans="1:23" ht="21" customHeight="1" thickBot="1" x14ac:dyDescent="0.35">
      <c r="B26" s="1" t="s">
        <v>46</v>
      </c>
      <c r="C26" s="1" t="s">
        <v>46</v>
      </c>
      <c r="H26" s="1" t="s">
        <v>114</v>
      </c>
      <c r="I26" s="199"/>
      <c r="J26" s="199"/>
      <c r="K26" s="39">
        <f t="shared" si="3"/>
        <v>0</v>
      </c>
      <c r="L26" s="231">
        <v>0</v>
      </c>
      <c r="M26" s="213">
        <f>W26</f>
        <v>0</v>
      </c>
      <c r="N26" s="32">
        <f t="shared" si="4"/>
        <v>0</v>
      </c>
      <c r="P26" s="131" t="s">
        <v>333</v>
      </c>
      <c r="Q26" s="254"/>
      <c r="T26" s="113" t="s">
        <v>175</v>
      </c>
      <c r="U26" s="101"/>
      <c r="V26" s="101"/>
      <c r="W26" s="223">
        <f>W21+W25</f>
        <v>0</v>
      </c>
    </row>
    <row r="27" spans="1:23" ht="21" customHeight="1" thickBot="1" x14ac:dyDescent="0.35">
      <c r="A27" s="2" t="s">
        <v>19</v>
      </c>
      <c r="B27" s="4" t="s">
        <v>46</v>
      </c>
      <c r="C27" s="1" t="s">
        <v>46</v>
      </c>
      <c r="E27" s="212">
        <f>E21+E23+E25</f>
        <v>0</v>
      </c>
      <c r="H27" s="1" t="s">
        <v>182</v>
      </c>
      <c r="I27" s="199"/>
      <c r="J27" s="199"/>
      <c r="K27" s="39">
        <f t="shared" si="3"/>
        <v>0</v>
      </c>
      <c r="L27" s="231">
        <v>0</v>
      </c>
      <c r="M27" s="200">
        <v>0</v>
      </c>
      <c r="N27" s="32">
        <f t="shared" si="4"/>
        <v>0</v>
      </c>
      <c r="P27" s="131" t="s">
        <v>332</v>
      </c>
      <c r="Q27" s="254"/>
      <c r="R27" s="52"/>
      <c r="T27" s="99"/>
      <c r="U27" s="99"/>
      <c r="V27" s="99"/>
      <c r="W27" s="102"/>
    </row>
    <row r="28" spans="1:23" ht="21" customHeight="1" thickBot="1" x14ac:dyDescent="0.35">
      <c r="H28" s="1" t="s">
        <v>15</v>
      </c>
      <c r="I28" s="199"/>
      <c r="J28" s="199"/>
      <c r="K28" s="39">
        <f t="shared" si="3"/>
        <v>0</v>
      </c>
      <c r="L28" s="231">
        <v>0</v>
      </c>
      <c r="M28" s="203">
        <v>0</v>
      </c>
      <c r="N28" s="40">
        <f t="shared" si="4"/>
        <v>0</v>
      </c>
      <c r="P28" s="131" t="s">
        <v>107</v>
      </c>
      <c r="Q28" s="254"/>
      <c r="R28" s="52"/>
      <c r="T28" s="99"/>
      <c r="U28" s="99"/>
      <c r="V28" s="99"/>
      <c r="W28" s="102"/>
    </row>
    <row r="29" spans="1:23" ht="21" customHeight="1" thickBot="1" x14ac:dyDescent="0.35">
      <c r="A29" s="2" t="s">
        <v>57</v>
      </c>
      <c r="B29" s="4"/>
      <c r="C29" s="1" t="s">
        <v>46</v>
      </c>
      <c r="E29" s="212">
        <f>$N$41</f>
        <v>0</v>
      </c>
      <c r="H29" s="2" t="s">
        <v>20</v>
      </c>
      <c r="I29" s="29">
        <f t="shared" ref="I29:N29" si="5">SUM(I20:I28)</f>
        <v>0</v>
      </c>
      <c r="J29" s="29">
        <f t="shared" si="5"/>
        <v>0</v>
      </c>
      <c r="K29" s="34">
        <f t="shared" si="5"/>
        <v>0</v>
      </c>
      <c r="L29" s="34">
        <f t="shared" si="5"/>
        <v>0</v>
      </c>
      <c r="M29" s="37">
        <f t="shared" si="5"/>
        <v>0</v>
      </c>
      <c r="N29" s="41">
        <f t="shared" si="5"/>
        <v>0</v>
      </c>
      <c r="P29" s="55"/>
      <c r="Q29" s="52" t="s">
        <v>46</v>
      </c>
      <c r="R29" s="52"/>
      <c r="T29" s="122"/>
      <c r="U29" s="99"/>
      <c r="V29" s="99"/>
      <c r="W29" s="99"/>
    </row>
    <row r="30" spans="1:23" ht="21" customHeight="1" thickBot="1" x14ac:dyDescent="0.35">
      <c r="I30" s="30"/>
      <c r="J30" s="30"/>
      <c r="K30" s="35"/>
      <c r="L30" s="35"/>
      <c r="M30" s="35"/>
      <c r="N30" s="36"/>
      <c r="P30" s="55"/>
      <c r="Q30" s="52"/>
      <c r="R30" s="52"/>
    </row>
    <row r="31" spans="1:23" ht="21" customHeight="1" thickBot="1" x14ac:dyDescent="0.35">
      <c r="A31" s="2" t="s">
        <v>45</v>
      </c>
      <c r="B31" s="4"/>
      <c r="E31" s="212">
        <f>$E$27-$E$29</f>
        <v>0</v>
      </c>
      <c r="H31" s="2" t="s">
        <v>62</v>
      </c>
      <c r="I31" s="31"/>
      <c r="J31" s="31"/>
      <c r="K31" s="35"/>
      <c r="L31" s="35"/>
      <c r="M31" s="35"/>
      <c r="N31" s="36"/>
      <c r="P31" s="55"/>
      <c r="Q31" s="52"/>
      <c r="R31" s="52"/>
      <c r="T31" s="124"/>
    </row>
    <row r="32" spans="1:23" ht="21" customHeight="1" x14ac:dyDescent="0.3">
      <c r="E32" s="3"/>
      <c r="H32" s="1" t="s">
        <v>21</v>
      </c>
      <c r="I32" s="199"/>
      <c r="J32" s="199"/>
      <c r="K32" s="39">
        <f t="shared" ref="K32:K34" si="6">(I32*$E$3)+(J32*$E$4)</f>
        <v>0</v>
      </c>
      <c r="L32" s="231">
        <v>0</v>
      </c>
      <c r="M32" s="200">
        <v>0</v>
      </c>
      <c r="N32" s="32">
        <f t="shared" ref="N32:N37" si="7">SUM(K32:M32)</f>
        <v>0</v>
      </c>
      <c r="P32" s="131" t="s">
        <v>111</v>
      </c>
      <c r="Q32" s="254"/>
      <c r="R32" s="52"/>
      <c r="T32" s="123"/>
    </row>
    <row r="33" spans="1:28" ht="21" customHeight="1" x14ac:dyDescent="0.3">
      <c r="A33" s="294" t="s">
        <v>74</v>
      </c>
      <c r="B33" s="294"/>
      <c r="H33" s="1" t="s">
        <v>22</v>
      </c>
      <c r="I33" s="199"/>
      <c r="J33" s="199"/>
      <c r="K33" s="39">
        <f t="shared" si="6"/>
        <v>0</v>
      </c>
      <c r="L33" s="231">
        <v>0</v>
      </c>
      <c r="M33" s="200">
        <v>0</v>
      </c>
      <c r="N33" s="32">
        <f t="shared" si="7"/>
        <v>0</v>
      </c>
      <c r="P33" s="131" t="s">
        <v>106</v>
      </c>
      <c r="Q33" s="254"/>
      <c r="R33" s="52"/>
    </row>
    <row r="34" spans="1:28" ht="21" customHeight="1" thickBot="1" x14ac:dyDescent="0.35">
      <c r="A34" s="294"/>
      <c r="B34" s="294"/>
      <c r="H34" s="1" t="s">
        <v>23</v>
      </c>
      <c r="I34" s="199"/>
      <c r="J34" s="199"/>
      <c r="K34" s="39">
        <f t="shared" si="6"/>
        <v>0</v>
      </c>
      <c r="L34" s="231">
        <v>0</v>
      </c>
      <c r="M34" s="201">
        <v>0</v>
      </c>
      <c r="N34" s="32">
        <f t="shared" si="7"/>
        <v>0</v>
      </c>
      <c r="P34" s="131" t="s">
        <v>366</v>
      </c>
      <c r="Q34" s="254"/>
      <c r="R34" s="52"/>
    </row>
    <row r="35" spans="1:28" ht="21" customHeight="1" thickBot="1" x14ac:dyDescent="0.35">
      <c r="A35" s="294"/>
      <c r="B35" s="294"/>
      <c r="H35" s="1" t="s">
        <v>47</v>
      </c>
      <c r="I35" s="43"/>
      <c r="J35" s="43"/>
      <c r="K35" s="44"/>
      <c r="L35" s="44"/>
      <c r="M35" s="213">
        <f>'Employee Worksheet'!I24*1.0765</f>
        <v>0</v>
      </c>
      <c r="N35" s="32">
        <f>M35</f>
        <v>0</v>
      </c>
      <c r="P35" s="131" t="s">
        <v>342</v>
      </c>
      <c r="Q35" s="254"/>
      <c r="R35" s="52"/>
    </row>
    <row r="36" spans="1:28" ht="21" customHeight="1" x14ac:dyDescent="0.3">
      <c r="A36" s="183" t="s">
        <v>73</v>
      </c>
      <c r="B36" s="184" t="s">
        <v>26</v>
      </c>
      <c r="D36" s="288" t="s">
        <v>39</v>
      </c>
      <c r="E36" s="288"/>
      <c r="H36" s="1" t="s">
        <v>15</v>
      </c>
      <c r="I36" s="199"/>
      <c r="J36" s="199"/>
      <c r="K36" s="39">
        <f t="shared" ref="K36" si="8">(I36*$E$3)+(J36*$E$4)</f>
        <v>0</v>
      </c>
      <c r="L36" s="231">
        <v>0</v>
      </c>
      <c r="M36" s="202">
        <v>0</v>
      </c>
      <c r="N36" s="32">
        <f t="shared" si="7"/>
        <v>0</v>
      </c>
      <c r="P36" s="132" t="s">
        <v>107</v>
      </c>
      <c r="Q36" s="254"/>
      <c r="R36" s="52"/>
    </row>
    <row r="37" spans="1:28" ht="21" customHeight="1" thickBot="1" x14ac:dyDescent="0.35">
      <c r="A37" s="185" t="s">
        <v>76</v>
      </c>
      <c r="B37" s="186"/>
      <c r="D37" s="42" t="s">
        <v>40</v>
      </c>
      <c r="E37" s="133">
        <f>(B13*C13)+$B$17</f>
        <v>1122</v>
      </c>
      <c r="H37" s="1" t="s">
        <v>364</v>
      </c>
      <c r="I37" s="30"/>
      <c r="J37" s="30"/>
      <c r="K37" s="38"/>
      <c r="L37" s="38"/>
      <c r="M37" s="39">
        <f>0.0475*E21</f>
        <v>0</v>
      </c>
      <c r="N37" s="32">
        <f t="shared" si="7"/>
        <v>0</v>
      </c>
      <c r="P37" s="131" t="s">
        <v>356</v>
      </c>
      <c r="Q37" s="135"/>
      <c r="R37" s="52"/>
    </row>
    <row r="38" spans="1:28" ht="21" customHeight="1" thickBot="1" x14ac:dyDescent="0.35">
      <c r="A38" s="185" t="s">
        <v>343</v>
      </c>
      <c r="B38" s="186"/>
      <c r="D38" s="42" t="s">
        <v>41</v>
      </c>
      <c r="E38" s="133">
        <f>(B14*C14)+$B$17</f>
        <v>2805</v>
      </c>
      <c r="H38" s="2" t="s">
        <v>24</v>
      </c>
      <c r="I38" s="29">
        <f>SUM(I32:I37)</f>
        <v>0</v>
      </c>
      <c r="J38" s="29">
        <f>SUM(J32:J37)</f>
        <v>0</v>
      </c>
      <c r="K38" s="34">
        <f>SUM(K32:K37)</f>
        <v>0</v>
      </c>
      <c r="L38" s="34">
        <f>SUM(L32:L37)</f>
        <v>0</v>
      </c>
      <c r="M38" s="34">
        <f>SUM(M32:M37)</f>
        <v>0</v>
      </c>
      <c r="N38" s="41">
        <f>SUM(K38:M38)</f>
        <v>0</v>
      </c>
      <c r="P38" s="55"/>
    </row>
    <row r="39" spans="1:28" ht="21" customHeight="1" thickBot="1" x14ac:dyDescent="0.35">
      <c r="A39" s="185" t="s">
        <v>344</v>
      </c>
      <c r="B39" s="186"/>
      <c r="D39" s="42" t="s">
        <v>42</v>
      </c>
      <c r="E39" s="133">
        <f>(B15*C15)+$B$17</f>
        <v>1377</v>
      </c>
      <c r="H39" s="1" t="s">
        <v>183</v>
      </c>
      <c r="I39" s="258">
        <f>0.025*(I17+I29+I38)</f>
        <v>0</v>
      </c>
      <c r="J39" s="258">
        <f>0.025*(J17+J29+J38)</f>
        <v>0</v>
      </c>
      <c r="K39" s="39">
        <f>I39*$E$3+J39*$E$4</f>
        <v>0</v>
      </c>
      <c r="M39" s="33"/>
      <c r="N39" s="129">
        <f>SUM(K39:L39)</f>
        <v>0</v>
      </c>
      <c r="P39" s="131" t="s">
        <v>367</v>
      </c>
      <c r="Q39" s="101"/>
    </row>
    <row r="40" spans="1:28" ht="21" customHeight="1" thickBot="1" x14ac:dyDescent="0.35">
      <c r="A40" s="185" t="s">
        <v>77</v>
      </c>
      <c r="B40" s="186"/>
      <c r="D40" s="42" t="s">
        <v>43</v>
      </c>
      <c r="E40" s="133">
        <f>(B16*C16)+$B$17</f>
        <v>3327</v>
      </c>
      <c r="H40" s="2" t="s">
        <v>25</v>
      </c>
      <c r="I40" s="29">
        <f>I38+I29+I17+I39</f>
        <v>0</v>
      </c>
      <c r="J40" s="29">
        <f>J38+J29+J17+J39</f>
        <v>0</v>
      </c>
      <c r="K40" s="230">
        <f t="shared" ref="K40:L40" si="9">K38+K29+K17+K39</f>
        <v>0</v>
      </c>
      <c r="L40" s="230">
        <f t="shared" si="9"/>
        <v>0</v>
      </c>
      <c r="M40" s="230">
        <f t="shared" ref="M40" si="10">M38+M29+M17+M39</f>
        <v>0</v>
      </c>
      <c r="N40" s="41">
        <f>SUM(K40:M40)*1.02</f>
        <v>0</v>
      </c>
      <c r="P40" s="55"/>
      <c r="Q40" s="12"/>
    </row>
    <row r="41" spans="1:28" ht="21" customHeight="1" thickBot="1" x14ac:dyDescent="0.35">
      <c r="A41" s="185" t="s">
        <v>113</v>
      </c>
      <c r="B41" s="186"/>
      <c r="C41" s="3"/>
      <c r="H41" s="25" t="s">
        <v>68</v>
      </c>
      <c r="I41" s="259">
        <f>I40</f>
        <v>0</v>
      </c>
      <c r="J41" s="259">
        <f>J40</f>
        <v>0</v>
      </c>
      <c r="K41" s="256">
        <f>K40</f>
        <v>0</v>
      </c>
      <c r="M41" s="57"/>
      <c r="N41" s="213">
        <f>N40</f>
        <v>0</v>
      </c>
      <c r="Q41" s="12"/>
    </row>
    <row r="42" spans="1:28" ht="21" customHeight="1" x14ac:dyDescent="0.3">
      <c r="H42" s="26" t="s">
        <v>358</v>
      </c>
      <c r="I42" s="14"/>
      <c r="J42" s="14"/>
      <c r="K42" s="15"/>
      <c r="L42" s="22"/>
      <c r="M42" s="22"/>
      <c r="N42" s="15"/>
      <c r="Q42" s="12"/>
    </row>
    <row r="43" spans="1:28" ht="13.5" customHeight="1" x14ac:dyDescent="0.3">
      <c r="A43" s="239" t="s">
        <v>112</v>
      </c>
      <c r="B43" s="240"/>
      <c r="C43" s="240"/>
      <c r="D43" s="240"/>
      <c r="E43" s="240"/>
      <c r="F43" s="241"/>
      <c r="H43" s="240"/>
      <c r="I43" s="242"/>
      <c r="J43" s="242"/>
      <c r="K43" s="243"/>
      <c r="L43" s="244"/>
      <c r="M43" s="244"/>
      <c r="N43" s="243"/>
      <c r="O43" s="240"/>
      <c r="P43" s="240"/>
      <c r="Q43" s="245"/>
      <c r="R43" s="245"/>
      <c r="S43" s="246"/>
      <c r="T43" s="246"/>
      <c r="U43" s="246"/>
      <c r="V43" s="246"/>
      <c r="W43" s="246"/>
      <c r="X43" s="240"/>
      <c r="Y43" s="240"/>
      <c r="Z43" s="240"/>
      <c r="AA43" s="240"/>
      <c r="AB43" s="240"/>
    </row>
    <row r="44" spans="1:28" s="240" customFormat="1" ht="19.5" customHeight="1" x14ac:dyDescent="0.3">
      <c r="A44" s="229" t="s">
        <v>242</v>
      </c>
      <c r="B44" s="18"/>
      <c r="C44" s="18"/>
      <c r="D44" s="18"/>
      <c r="E44" s="18"/>
      <c r="F44" s="130"/>
      <c r="G44" s="241"/>
      <c r="H44" s="18"/>
      <c r="I44" s="23"/>
      <c r="J44" s="23"/>
      <c r="K44" s="24"/>
      <c r="L44" s="13"/>
      <c r="M44" s="13"/>
      <c r="N44" s="24"/>
      <c r="O44" s="1"/>
      <c r="P44" s="1"/>
      <c r="Q44" s="46"/>
      <c r="R44" s="51"/>
      <c r="S44" s="12"/>
      <c r="T44" s="12"/>
      <c r="U44" s="12"/>
      <c r="V44" s="12"/>
      <c r="W44" s="12"/>
      <c r="X44" s="1"/>
      <c r="Y44" s="1"/>
      <c r="Z44" s="1"/>
      <c r="AA44" s="1"/>
      <c r="AB44" s="1"/>
    </row>
    <row r="45" spans="1:28" ht="19.5" customHeight="1" x14ac:dyDescent="0.3">
      <c r="A45" s="161" t="s">
        <v>66</v>
      </c>
      <c r="B45" s="162"/>
      <c r="C45" s="162"/>
      <c r="D45" s="162"/>
      <c r="E45" s="162"/>
      <c r="F45" s="163"/>
      <c r="G45" s="130"/>
      <c r="H45" s="162"/>
      <c r="I45" s="164" t="s">
        <v>262</v>
      </c>
      <c r="J45" s="164"/>
      <c r="K45" s="165"/>
      <c r="L45" s="165"/>
      <c r="W45" s="1"/>
    </row>
    <row r="46" spans="1:28" ht="19.5" customHeight="1" thickBot="1" x14ac:dyDescent="0.35">
      <c r="A46" s="166" t="s">
        <v>351</v>
      </c>
      <c r="B46" s="162"/>
      <c r="C46" s="162"/>
      <c r="D46" s="162"/>
      <c r="E46" s="162"/>
      <c r="F46" s="163"/>
      <c r="G46" s="163"/>
      <c r="H46" s="162"/>
      <c r="I46" s="162"/>
      <c r="J46" s="162"/>
      <c r="K46" s="167" t="s">
        <v>251</v>
      </c>
      <c r="L46" s="165"/>
    </row>
    <row r="47" spans="1:28" ht="19.5" customHeight="1" thickBot="1" x14ac:dyDescent="0.35">
      <c r="A47" s="166" t="s">
        <v>245</v>
      </c>
      <c r="B47" s="162"/>
      <c r="C47" s="162"/>
      <c r="D47" s="162"/>
      <c r="E47" s="162"/>
      <c r="F47" s="163"/>
      <c r="G47" s="163"/>
      <c r="H47" s="162"/>
      <c r="I47" s="168"/>
      <c r="J47" s="168"/>
      <c r="K47" s="167" t="s">
        <v>252</v>
      </c>
      <c r="L47" s="169" t="e">
        <f>((E29-E27)/D17)*1.0525</f>
        <v>#DIV/0!</v>
      </c>
    </row>
    <row r="48" spans="1:28" ht="19.5" customHeight="1" x14ac:dyDescent="0.3">
      <c r="A48" s="166" t="s">
        <v>340</v>
      </c>
      <c r="B48" s="162"/>
      <c r="C48" s="162"/>
      <c r="D48" s="162"/>
      <c r="E48" s="162"/>
      <c r="F48" s="163"/>
      <c r="G48" s="162"/>
      <c r="H48" s="162"/>
      <c r="I48" s="162"/>
      <c r="J48" s="162"/>
      <c r="K48" s="167"/>
      <c r="L48" s="162"/>
    </row>
    <row r="49" spans="1:23" ht="19.5" customHeight="1" x14ac:dyDescent="0.25">
      <c r="A49" s="170" t="s">
        <v>67</v>
      </c>
      <c r="B49" s="162"/>
      <c r="C49" s="162"/>
      <c r="D49" s="162"/>
      <c r="E49" s="162"/>
      <c r="F49" s="163"/>
      <c r="G49" s="163"/>
      <c r="H49" s="162"/>
      <c r="I49" s="162"/>
      <c r="J49" s="162"/>
      <c r="K49" s="162"/>
      <c r="L49" s="162"/>
      <c r="M49" s="1"/>
      <c r="N49" s="1"/>
      <c r="Q49" s="1"/>
      <c r="R49" s="1"/>
      <c r="S49" s="1"/>
      <c r="T49" s="1"/>
      <c r="U49" s="1"/>
      <c r="V49" s="1"/>
      <c r="W49" s="1"/>
    </row>
    <row r="50" spans="1:23" ht="19.5" customHeight="1" x14ac:dyDescent="0.25">
      <c r="A50" s="166" t="s">
        <v>329</v>
      </c>
      <c r="B50" s="162"/>
      <c r="C50" s="162"/>
      <c r="D50" s="162"/>
      <c r="E50" s="162"/>
      <c r="F50" s="163"/>
      <c r="G50" s="163"/>
      <c r="H50" s="162"/>
      <c r="I50" s="162"/>
      <c r="J50" s="162"/>
      <c r="K50" s="162"/>
      <c r="L50" s="162"/>
      <c r="M50" s="1"/>
      <c r="N50" s="1"/>
      <c r="Q50" s="1"/>
      <c r="R50" s="1"/>
      <c r="S50" s="1"/>
      <c r="T50" s="1"/>
      <c r="U50" s="1"/>
      <c r="V50" s="1"/>
      <c r="W50" s="1"/>
    </row>
    <row r="51" spans="1:23" ht="19.5" customHeight="1" x14ac:dyDescent="0.25">
      <c r="A51" s="166" t="s">
        <v>247</v>
      </c>
      <c r="B51" s="162"/>
      <c r="C51" s="162"/>
      <c r="D51" s="162"/>
      <c r="E51" s="162"/>
      <c r="F51" s="163"/>
      <c r="G51" s="163"/>
      <c r="H51" s="162"/>
      <c r="I51" s="162"/>
      <c r="J51" s="162"/>
      <c r="K51" s="162"/>
      <c r="L51" s="162"/>
      <c r="M51" s="1"/>
      <c r="N51" s="1"/>
      <c r="Q51" s="1"/>
      <c r="R51" s="1"/>
      <c r="S51" s="1"/>
      <c r="T51" s="1"/>
      <c r="U51" s="1"/>
      <c r="V51" s="1"/>
      <c r="W51" s="1"/>
    </row>
    <row r="52" spans="1:23" ht="19.5" customHeight="1" x14ac:dyDescent="0.25">
      <c r="A52" s="166" t="s">
        <v>353</v>
      </c>
      <c r="B52" s="162"/>
      <c r="C52" s="162"/>
      <c r="D52" s="162"/>
      <c r="E52" s="162"/>
      <c r="F52" s="163"/>
      <c r="G52" s="163"/>
      <c r="H52" s="162"/>
      <c r="I52" s="162"/>
      <c r="J52" s="162"/>
      <c r="K52" s="162"/>
      <c r="L52" s="162"/>
      <c r="M52" s="1"/>
      <c r="N52" s="1"/>
      <c r="Q52" s="1"/>
      <c r="R52" s="1"/>
      <c r="S52" s="1"/>
      <c r="T52" s="1"/>
      <c r="U52" s="1"/>
      <c r="V52" s="1"/>
      <c r="W52" s="1"/>
    </row>
    <row r="53" spans="1:23" ht="19.5" customHeight="1" x14ac:dyDescent="0.25">
      <c r="A53" s="166" t="s">
        <v>357</v>
      </c>
      <c r="B53" s="162"/>
      <c r="C53" s="162"/>
      <c r="D53" s="162"/>
      <c r="E53" s="162"/>
      <c r="F53" s="163"/>
      <c r="G53" s="163"/>
      <c r="H53" s="162"/>
      <c r="I53" s="162"/>
      <c r="J53" s="162"/>
      <c r="K53" s="162"/>
      <c r="L53" s="162"/>
      <c r="M53" s="1"/>
      <c r="N53" s="1"/>
      <c r="Q53" s="1"/>
      <c r="R53" s="1"/>
      <c r="S53" s="1"/>
      <c r="T53" s="1"/>
      <c r="U53" s="1"/>
      <c r="V53" s="1"/>
      <c r="W53" s="1"/>
    </row>
    <row r="54" spans="1:23" ht="19.5" customHeight="1" x14ac:dyDescent="0.25">
      <c r="A54" s="166"/>
      <c r="B54" s="162"/>
      <c r="C54" s="162"/>
      <c r="D54" s="162"/>
      <c r="E54" s="162"/>
      <c r="F54" s="163"/>
      <c r="G54" s="163"/>
      <c r="H54" s="162"/>
      <c r="I54" s="162"/>
      <c r="J54" s="162"/>
      <c r="K54" s="162"/>
      <c r="L54" s="162"/>
      <c r="M54" s="1"/>
      <c r="N54" s="1"/>
      <c r="Q54" s="1"/>
      <c r="R54" s="1"/>
      <c r="S54" s="1"/>
      <c r="T54" s="1"/>
      <c r="U54" s="1"/>
      <c r="V54" s="1"/>
      <c r="W54" s="1"/>
    </row>
    <row r="55" spans="1:23" ht="19.5" customHeight="1" x14ac:dyDescent="0.25">
      <c r="A55" s="164" t="s">
        <v>94</v>
      </c>
      <c r="B55" s="171"/>
      <c r="C55" s="171"/>
      <c r="D55" s="162"/>
      <c r="E55" s="162"/>
      <c r="F55" s="163"/>
      <c r="G55" s="163"/>
      <c r="H55" s="162"/>
      <c r="I55" s="162"/>
      <c r="J55" s="162"/>
      <c r="K55" s="162"/>
      <c r="L55" s="162"/>
      <c r="M55" s="1"/>
      <c r="N55" s="1"/>
      <c r="Q55" s="1"/>
      <c r="R55" s="1"/>
      <c r="S55" s="1"/>
      <c r="T55" s="1"/>
      <c r="U55" s="1"/>
      <c r="V55" s="1"/>
      <c r="W55" s="1"/>
    </row>
    <row r="56" spans="1:23" ht="19.5" customHeight="1" x14ac:dyDescent="0.25">
      <c r="A56" s="166" t="s">
        <v>330</v>
      </c>
      <c r="B56" s="162"/>
      <c r="C56" s="162"/>
      <c r="D56" s="162"/>
      <c r="E56" s="162"/>
      <c r="F56" s="163"/>
      <c r="G56" s="163"/>
      <c r="H56" s="162"/>
      <c r="I56" s="162"/>
      <c r="J56" s="162"/>
      <c r="K56" s="162"/>
      <c r="L56" s="162"/>
      <c r="M56" s="1"/>
      <c r="N56" s="1"/>
      <c r="Q56" s="1"/>
      <c r="R56" s="1"/>
      <c r="S56" s="1"/>
      <c r="T56" s="1"/>
      <c r="U56" s="1"/>
      <c r="V56" s="1"/>
      <c r="W56" s="1"/>
    </row>
    <row r="57" spans="1:23" ht="19.5" customHeight="1" x14ac:dyDescent="0.25">
      <c r="A57" s="166" t="s">
        <v>250</v>
      </c>
      <c r="B57" s="162"/>
      <c r="C57" s="162"/>
      <c r="D57" s="162"/>
      <c r="E57" s="162"/>
      <c r="F57" s="163"/>
      <c r="G57" s="163"/>
      <c r="H57" s="162"/>
      <c r="I57" s="162"/>
      <c r="J57" s="162"/>
      <c r="K57" s="162"/>
      <c r="L57" s="162"/>
      <c r="M57" s="1"/>
      <c r="N57" s="1"/>
      <c r="Q57" s="1"/>
      <c r="R57" s="1"/>
      <c r="S57" s="1"/>
      <c r="T57" s="1"/>
      <c r="U57" s="1"/>
      <c r="V57" s="1"/>
      <c r="W57" s="1"/>
    </row>
    <row r="58" spans="1:23" ht="19.5" customHeight="1" x14ac:dyDescent="0.25">
      <c r="A58" s="166"/>
      <c r="B58" s="162"/>
      <c r="C58" s="162"/>
      <c r="D58" s="162"/>
      <c r="E58" s="162"/>
      <c r="F58" s="163"/>
      <c r="G58" s="163"/>
      <c r="H58" s="162"/>
      <c r="I58" s="162"/>
      <c r="J58" s="162"/>
      <c r="K58" s="162"/>
      <c r="L58" s="162"/>
      <c r="M58" s="1"/>
      <c r="N58" s="1"/>
      <c r="Q58" s="1"/>
      <c r="R58" s="1"/>
      <c r="S58" s="1"/>
      <c r="T58" s="1"/>
      <c r="U58" s="1"/>
      <c r="V58" s="1"/>
      <c r="W58" s="1"/>
    </row>
    <row r="59" spans="1:23" ht="19.5" customHeight="1" x14ac:dyDescent="0.25">
      <c r="A59" s="164" t="s">
        <v>93</v>
      </c>
      <c r="B59" s="162"/>
      <c r="C59" s="162"/>
      <c r="D59" s="162"/>
      <c r="E59" s="162"/>
      <c r="F59" s="163"/>
      <c r="G59" s="163"/>
      <c r="H59" s="162"/>
      <c r="I59" s="162"/>
      <c r="J59" s="162"/>
      <c r="K59" s="162"/>
      <c r="L59" s="162"/>
      <c r="M59" s="1"/>
      <c r="N59" s="1"/>
      <c r="Q59" s="1"/>
      <c r="R59" s="1"/>
      <c r="S59" s="1"/>
      <c r="T59" s="1"/>
      <c r="U59" s="1"/>
      <c r="V59" s="1"/>
      <c r="W59" s="1"/>
    </row>
    <row r="60" spans="1:23" ht="19.5" customHeight="1" x14ac:dyDescent="0.25">
      <c r="A60" s="166" t="s">
        <v>354</v>
      </c>
      <c r="B60" s="162"/>
      <c r="C60" s="162"/>
      <c r="D60" s="162"/>
      <c r="E60" s="162"/>
      <c r="F60" s="163"/>
      <c r="G60" s="163"/>
      <c r="H60" s="162"/>
      <c r="I60" s="162"/>
      <c r="J60" s="162"/>
      <c r="K60" s="162"/>
      <c r="L60" s="162"/>
      <c r="M60" s="1"/>
      <c r="N60" s="1"/>
      <c r="Q60" s="1"/>
      <c r="R60" s="1"/>
      <c r="S60" s="1"/>
      <c r="T60" s="1"/>
      <c r="U60" s="1"/>
      <c r="V60" s="1"/>
      <c r="W60" s="1"/>
    </row>
    <row r="61" spans="1:23" ht="19.5" customHeight="1" x14ac:dyDescent="0.25">
      <c r="A61" s="166"/>
      <c r="B61" s="162"/>
      <c r="C61" s="162"/>
      <c r="D61" s="162"/>
      <c r="E61" s="162"/>
      <c r="F61" s="163"/>
      <c r="G61" s="163"/>
      <c r="H61" s="162"/>
      <c r="I61" s="162"/>
      <c r="J61" s="162"/>
      <c r="K61" s="162"/>
      <c r="L61" s="162"/>
      <c r="M61" s="1"/>
      <c r="N61" s="1"/>
      <c r="Q61" s="1"/>
      <c r="R61" s="1"/>
      <c r="S61" s="1"/>
      <c r="T61" s="1"/>
      <c r="U61" s="1"/>
      <c r="V61" s="1"/>
      <c r="W61" s="1"/>
    </row>
    <row r="62" spans="1:23" ht="19.5" customHeight="1" x14ac:dyDescent="0.25">
      <c r="A62" s="164" t="s">
        <v>249</v>
      </c>
      <c r="B62" s="162"/>
      <c r="C62" s="162"/>
      <c r="D62" s="162"/>
      <c r="E62" s="162"/>
      <c r="F62" s="163"/>
      <c r="G62" s="163"/>
      <c r="H62" s="162"/>
      <c r="I62" s="162"/>
      <c r="J62" s="162"/>
      <c r="K62" s="162"/>
      <c r="L62" s="162"/>
      <c r="M62" s="1"/>
      <c r="N62" s="1"/>
      <c r="Q62" s="1"/>
      <c r="R62" s="1"/>
      <c r="S62" s="1"/>
      <c r="T62" s="1"/>
      <c r="U62" s="1"/>
      <c r="V62" s="1"/>
      <c r="W62" s="1"/>
    </row>
    <row r="63" spans="1:23" ht="19.5" customHeight="1" x14ac:dyDescent="0.25">
      <c r="A63" s="172" t="s">
        <v>355</v>
      </c>
      <c r="B63" s="162"/>
      <c r="C63" s="162"/>
      <c r="D63" s="162"/>
      <c r="E63" s="162"/>
      <c r="F63" s="163"/>
      <c r="G63" s="163"/>
      <c r="H63" s="162"/>
      <c r="I63" s="162"/>
      <c r="J63" s="162"/>
      <c r="K63" s="162"/>
      <c r="L63" s="162"/>
      <c r="M63" s="1"/>
      <c r="N63" s="1"/>
      <c r="Q63" s="1"/>
      <c r="R63" s="1"/>
      <c r="S63" s="1"/>
      <c r="T63" s="1"/>
      <c r="U63" s="1"/>
      <c r="V63" s="1"/>
      <c r="W63" s="1"/>
    </row>
    <row r="64" spans="1:23" ht="19.5" customHeight="1" x14ac:dyDescent="0.25">
      <c r="A64" s="162"/>
      <c r="B64" s="162"/>
      <c r="C64" s="162"/>
      <c r="D64" s="162"/>
      <c r="E64" s="162"/>
      <c r="F64" s="163"/>
      <c r="G64" s="163"/>
      <c r="H64" s="162"/>
      <c r="I64" s="162"/>
      <c r="J64" s="162"/>
      <c r="K64" s="162"/>
      <c r="L64" s="162"/>
      <c r="M64" s="1"/>
      <c r="N64" s="1"/>
      <c r="Q64" s="1"/>
      <c r="R64" s="1"/>
      <c r="S64" s="1"/>
      <c r="T64" s="1"/>
      <c r="U64" s="1"/>
      <c r="V64" s="1"/>
      <c r="W64" s="1"/>
    </row>
    <row r="65" spans="1:23" ht="19.5" customHeight="1" x14ac:dyDescent="0.25">
      <c r="A65" s="164" t="s">
        <v>246</v>
      </c>
      <c r="B65" s="162"/>
      <c r="C65" s="162"/>
      <c r="D65" s="162"/>
      <c r="E65" s="162"/>
      <c r="F65" s="163"/>
      <c r="G65" s="163"/>
      <c r="H65" s="162"/>
      <c r="I65" s="162"/>
      <c r="J65" s="162"/>
      <c r="K65" s="162"/>
      <c r="L65" s="162"/>
      <c r="M65" s="1"/>
      <c r="N65" s="1"/>
      <c r="Q65" s="1"/>
      <c r="R65" s="1"/>
      <c r="S65" s="1"/>
      <c r="T65" s="1"/>
      <c r="U65" s="1"/>
      <c r="V65" s="1"/>
      <c r="W65" s="1"/>
    </row>
    <row r="66" spans="1:23" ht="19.5" customHeight="1" x14ac:dyDescent="0.25">
      <c r="A66" s="166" t="s">
        <v>248</v>
      </c>
      <c r="B66" s="166"/>
      <c r="C66" s="166"/>
      <c r="D66" s="166"/>
      <c r="E66" s="162"/>
      <c r="F66" s="163"/>
      <c r="G66" s="163"/>
      <c r="H66" s="162"/>
      <c r="I66" s="162"/>
      <c r="J66" s="162"/>
      <c r="K66" s="162"/>
      <c r="L66" s="162"/>
      <c r="M66" s="1"/>
      <c r="N66" s="1"/>
      <c r="Q66" s="1"/>
      <c r="R66" s="1"/>
      <c r="S66" s="1"/>
      <c r="T66" s="1"/>
      <c r="U66" s="1"/>
      <c r="V66" s="1"/>
      <c r="W66" s="1"/>
    </row>
    <row r="67" spans="1:23" ht="19.5" customHeight="1" x14ac:dyDescent="0.25">
      <c r="A67" s="166" t="s">
        <v>345</v>
      </c>
      <c r="B67" s="166"/>
      <c r="C67" s="166"/>
      <c r="D67" s="166"/>
      <c r="E67" s="162"/>
      <c r="F67" s="163"/>
      <c r="G67" s="163"/>
      <c r="H67" s="162"/>
      <c r="I67" s="162"/>
      <c r="J67" s="162"/>
      <c r="K67" s="162"/>
      <c r="L67" s="162"/>
      <c r="M67" s="1"/>
      <c r="N67" s="1"/>
      <c r="Q67" s="1"/>
      <c r="R67" s="1"/>
      <c r="S67" s="1"/>
      <c r="T67" s="1"/>
      <c r="U67" s="1"/>
      <c r="V67" s="1"/>
      <c r="W67" s="1"/>
    </row>
    <row r="68" spans="1:23" ht="19.5" customHeight="1" x14ac:dyDescent="0.3">
      <c r="A68" s="162"/>
      <c r="B68" s="162"/>
      <c r="C68" s="162"/>
      <c r="D68" s="162"/>
      <c r="E68" s="162"/>
      <c r="F68" s="163"/>
      <c r="G68" s="163"/>
      <c r="H68" s="162"/>
      <c r="I68" s="162"/>
      <c r="J68" s="162"/>
      <c r="K68" s="162"/>
      <c r="L68" s="162"/>
    </row>
    <row r="69" spans="1:23" ht="19.5" customHeight="1" x14ac:dyDescent="0.3">
      <c r="G69" s="163"/>
    </row>
  </sheetData>
  <mergeCells count="19">
    <mergeCell ref="D36:E36"/>
    <mergeCell ref="B6:D6"/>
    <mergeCell ref="B7:D7"/>
    <mergeCell ref="B8:D8"/>
    <mergeCell ref="D11:D12"/>
    <mergeCell ref="C11:C12"/>
    <mergeCell ref="B11:B12"/>
    <mergeCell ref="E11:E12"/>
    <mergeCell ref="A33:B35"/>
    <mergeCell ref="W21:W24"/>
    <mergeCell ref="I3:K3"/>
    <mergeCell ref="I4:K4"/>
    <mergeCell ref="L3:M3"/>
    <mergeCell ref="L4:M4"/>
    <mergeCell ref="W18:W19"/>
    <mergeCell ref="T21:T24"/>
    <mergeCell ref="U21:U24"/>
    <mergeCell ref="V21:V24"/>
    <mergeCell ref="P3:P5"/>
  </mergeCells>
  <phoneticPr fontId="0" type="noConversion"/>
  <printOptions horizontalCentered="1"/>
  <pageMargins left="0.25" right="0.25" top="0.75" bottom="0.75" header="0.3" footer="0.3"/>
  <pageSetup scale="75" orientation="portrait" r:id="rId1"/>
  <headerFooter alignWithMargins="0">
    <oddHeader>&amp;L&amp;"Verdana,Bold"&amp;12JMU Short-Term Program Budget Projection&amp;"Verdana,Regular"
&amp;R  as of &amp;D</oddHeader>
    <oddFooter>&amp;L&amp;A&amp;Rfile name:  &amp;F</oddFooter>
  </headerFooter>
  <colBreaks count="2" manualBreakCount="2">
    <brk id="6" min="1" max="41" man="1"/>
    <brk id="15"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R26" sqref="R26"/>
    </sheetView>
  </sheetViews>
  <sheetFormatPr defaultRowHeight="15.75" x14ac:dyDescent="0.25"/>
  <cols>
    <col min="1" max="1" width="8.85546875" style="1" customWidth="1"/>
    <col min="2" max="2" width="34.5703125" style="1" customWidth="1"/>
    <col min="3" max="3" width="12.85546875" style="1" customWidth="1"/>
    <col min="4" max="4" width="24.42578125" style="1" customWidth="1"/>
    <col min="5" max="6" width="12.85546875" style="1" customWidth="1"/>
    <col min="7" max="7" width="11.28515625" style="1" customWidth="1"/>
    <col min="8" max="9" width="15.140625" customWidth="1"/>
    <col min="10" max="10" width="2.42578125" customWidth="1"/>
    <col min="11" max="11" width="11.28515625" customWidth="1"/>
    <col min="12" max="12" width="1" customWidth="1"/>
  </cols>
  <sheetData>
    <row r="1" spans="1:16" ht="9" customHeight="1" x14ac:dyDescent="0.25">
      <c r="A1" s="5"/>
      <c r="G1"/>
    </row>
    <row r="2" spans="1:16" ht="20.25" x14ac:dyDescent="0.3">
      <c r="A2" s="5">
        <v>2018</v>
      </c>
      <c r="B2" s="50" t="s">
        <v>152</v>
      </c>
      <c r="C2"/>
      <c r="D2"/>
      <c r="E2" s="2">
        <f>'SUM2018 Budget Worksheet'!I2</f>
        <v>0</v>
      </c>
      <c r="G2"/>
      <c r="H2" s="77" t="s">
        <v>176</v>
      </c>
      <c r="I2" s="77"/>
      <c r="J2" s="77">
        <f>SUM(COUNT(#REF!),COUNT(#REF!))</f>
        <v>0</v>
      </c>
    </row>
    <row r="3" spans="1:16" ht="18" x14ac:dyDescent="0.25">
      <c r="A3" s="5"/>
      <c r="B3" s="5"/>
      <c r="C3"/>
      <c r="D3"/>
      <c r="E3"/>
      <c r="F3"/>
      <c r="G3"/>
      <c r="K3" s="160"/>
      <c r="L3" s="60"/>
      <c r="M3" s="60"/>
      <c r="N3" s="60"/>
      <c r="O3" s="60"/>
      <c r="P3" s="60"/>
    </row>
    <row r="4" spans="1:16" ht="34.5" customHeight="1" x14ac:dyDescent="0.2">
      <c r="A4" s="300" t="s">
        <v>63</v>
      </c>
      <c r="B4" s="300"/>
      <c r="C4" s="300"/>
      <c r="D4" s="300"/>
      <c r="E4" s="300"/>
      <c r="F4" s="300"/>
      <c r="G4" s="300"/>
      <c r="H4" s="300"/>
      <c r="I4" s="300"/>
      <c r="J4" s="300"/>
    </row>
    <row r="5" spans="1:16" ht="32.25" customHeight="1" x14ac:dyDescent="0.2">
      <c r="A5" s="301" t="s">
        <v>118</v>
      </c>
      <c r="B5" s="301"/>
      <c r="C5" s="301"/>
      <c r="D5" s="301"/>
      <c r="E5" s="301"/>
      <c r="F5" s="301"/>
      <c r="G5" s="301"/>
      <c r="H5" s="301"/>
      <c r="I5" s="301"/>
      <c r="J5" s="301"/>
      <c r="K5" s="301"/>
    </row>
    <row r="6" spans="1:16" ht="32.25" customHeight="1" x14ac:dyDescent="0.2">
      <c r="A6" s="301" t="s">
        <v>119</v>
      </c>
      <c r="B6" s="301"/>
      <c r="C6" s="301"/>
      <c r="D6" s="301"/>
      <c r="E6" s="301"/>
      <c r="F6" s="301"/>
      <c r="G6" s="301"/>
      <c r="H6" s="301"/>
      <c r="I6" s="301"/>
      <c r="J6" s="301"/>
      <c r="K6" s="301"/>
    </row>
    <row r="7" spans="1:16" ht="32.25" customHeight="1" x14ac:dyDescent="0.2">
      <c r="A7" s="301" t="s">
        <v>362</v>
      </c>
      <c r="B7" s="301"/>
      <c r="C7" s="301"/>
      <c r="D7" s="301"/>
      <c r="E7" s="301"/>
      <c r="F7" s="301"/>
      <c r="G7" s="301"/>
      <c r="H7" s="301"/>
      <c r="I7" s="301"/>
      <c r="J7" s="301"/>
      <c r="K7" s="301"/>
    </row>
    <row r="8" spans="1:16" ht="32.25" customHeight="1" x14ac:dyDescent="0.2">
      <c r="A8" s="301" t="s">
        <v>297</v>
      </c>
      <c r="B8" s="301"/>
      <c r="C8" s="301"/>
      <c r="D8" s="301"/>
      <c r="E8" s="301"/>
      <c r="F8" s="301"/>
      <c r="G8" s="301"/>
      <c r="H8" s="301"/>
      <c r="I8" s="301"/>
      <c r="J8" s="301"/>
      <c r="K8" s="301"/>
    </row>
    <row r="9" spans="1:16" ht="6" customHeight="1" x14ac:dyDescent="0.2">
      <c r="A9" s="59"/>
      <c r="B9" s="59"/>
      <c r="C9" s="59"/>
      <c r="D9" s="59"/>
      <c r="E9" s="59"/>
      <c r="F9" s="59"/>
      <c r="G9" s="59"/>
      <c r="H9" s="59"/>
      <c r="I9" s="59"/>
      <c r="J9" s="59"/>
    </row>
    <row r="10" spans="1:16" ht="31.5" customHeight="1" x14ac:dyDescent="0.25">
      <c r="A10" s="69" t="s">
        <v>127</v>
      </c>
      <c r="B10" s="69" t="s">
        <v>122</v>
      </c>
      <c r="C10" s="65" t="s">
        <v>54</v>
      </c>
      <c r="D10" s="65" t="s">
        <v>299</v>
      </c>
      <c r="E10" s="65" t="s">
        <v>121</v>
      </c>
      <c r="F10" s="65" t="s">
        <v>123</v>
      </c>
      <c r="G10" s="65" t="s">
        <v>120</v>
      </c>
      <c r="H10" s="69" t="s">
        <v>116</v>
      </c>
      <c r="I10" s="69" t="s">
        <v>117</v>
      </c>
      <c r="K10" s="181" t="s">
        <v>300</v>
      </c>
    </row>
    <row r="11" spans="1:16" x14ac:dyDescent="0.25">
      <c r="A11" s="2"/>
      <c r="B11" s="207"/>
      <c r="C11" s="208"/>
      <c r="D11" s="207"/>
      <c r="E11" s="218"/>
      <c r="F11" s="218"/>
      <c r="G11" s="218"/>
      <c r="H11" s="219"/>
      <c r="I11" s="217"/>
      <c r="J11" s="182"/>
    </row>
    <row r="12" spans="1:16" x14ac:dyDescent="0.25">
      <c r="A12" s="2"/>
      <c r="B12" s="207"/>
      <c r="C12" s="208"/>
      <c r="D12" s="207"/>
      <c r="E12" s="218"/>
      <c r="F12" s="218"/>
      <c r="G12" s="218"/>
      <c r="H12" s="219"/>
      <c r="I12" s="217"/>
      <c r="J12" s="182"/>
    </row>
    <row r="13" spans="1:16" x14ac:dyDescent="0.25">
      <c r="A13" s="2"/>
      <c r="B13" s="207"/>
      <c r="C13" s="208"/>
      <c r="D13" s="207"/>
      <c r="E13" s="218"/>
      <c r="F13" s="218"/>
      <c r="G13" s="218"/>
      <c r="H13" s="219"/>
      <c r="I13" s="217"/>
      <c r="J13" s="182"/>
    </row>
    <row r="14" spans="1:16" x14ac:dyDescent="0.25">
      <c r="A14" s="2"/>
      <c r="B14" s="204"/>
      <c r="C14" s="209"/>
      <c r="D14" s="204"/>
      <c r="E14" s="220"/>
      <c r="F14" s="220"/>
      <c r="G14" s="220"/>
      <c r="H14" s="221"/>
      <c r="I14" s="217"/>
      <c r="J14" s="182"/>
    </row>
    <row r="15" spans="1:16" x14ac:dyDescent="0.25">
      <c r="A15" s="2"/>
      <c r="B15" s="204"/>
      <c r="C15" s="209"/>
      <c r="D15" s="204"/>
      <c r="E15" s="220"/>
      <c r="F15" s="220"/>
      <c r="G15" s="220"/>
      <c r="H15" s="221"/>
      <c r="I15" s="217"/>
      <c r="J15" s="182"/>
    </row>
    <row r="16" spans="1:16" ht="18" customHeight="1" x14ac:dyDescent="0.25">
      <c r="C16" s="62"/>
      <c r="H16" s="11" t="s">
        <v>125</v>
      </c>
      <c r="I16" s="216">
        <f>SUM(I11:I15)</f>
        <v>0</v>
      </c>
    </row>
    <row r="17" spans="1:15" ht="18" customHeight="1" x14ac:dyDescent="0.25">
      <c r="C17" s="62"/>
    </row>
    <row r="18" spans="1:15" ht="31.5" customHeight="1" x14ac:dyDescent="0.25">
      <c r="A18" s="69" t="s">
        <v>126</v>
      </c>
      <c r="B18" s="66" t="s">
        <v>122</v>
      </c>
      <c r="C18" s="64" t="s">
        <v>54</v>
      </c>
      <c r="D18" s="64" t="s">
        <v>72</v>
      </c>
      <c r="E18" s="299" t="s">
        <v>53</v>
      </c>
      <c r="F18" s="299"/>
      <c r="G18" s="299"/>
      <c r="H18" s="299"/>
      <c r="I18" s="69" t="s">
        <v>115</v>
      </c>
    </row>
    <row r="19" spans="1:15" x14ac:dyDescent="0.25">
      <c r="A19" s="2"/>
      <c r="B19" s="204"/>
      <c r="C19" s="209"/>
      <c r="D19" s="204"/>
      <c r="E19" s="298"/>
      <c r="F19" s="298"/>
      <c r="G19" s="298"/>
      <c r="H19" s="298"/>
      <c r="I19" s="217"/>
    </row>
    <row r="20" spans="1:15" x14ac:dyDescent="0.25">
      <c r="A20" s="2"/>
      <c r="B20" s="204"/>
      <c r="C20" s="209"/>
      <c r="D20" s="204"/>
      <c r="E20" s="298"/>
      <c r="F20" s="298"/>
      <c r="G20" s="298"/>
      <c r="H20" s="298"/>
      <c r="I20" s="217"/>
    </row>
    <row r="21" spans="1:15" x14ac:dyDescent="0.25">
      <c r="A21" s="2"/>
      <c r="B21" s="204"/>
      <c r="C21" s="209"/>
      <c r="D21" s="204"/>
      <c r="E21" s="298"/>
      <c r="F21" s="298"/>
      <c r="G21" s="298"/>
      <c r="H21" s="298"/>
      <c r="I21" s="217"/>
    </row>
    <row r="22" spans="1:15" x14ac:dyDescent="0.25">
      <c r="A22" s="2"/>
      <c r="B22" s="204"/>
      <c r="C22" s="209"/>
      <c r="D22" s="204"/>
      <c r="E22" s="298"/>
      <c r="F22" s="298"/>
      <c r="G22" s="298"/>
      <c r="H22" s="298"/>
      <c r="I22" s="217"/>
    </row>
    <row r="23" spans="1:15" x14ac:dyDescent="0.25">
      <c r="A23" s="2"/>
      <c r="B23" s="204"/>
      <c r="C23" s="209"/>
      <c r="D23" s="204"/>
      <c r="E23" s="298"/>
      <c r="F23" s="298"/>
      <c r="G23" s="298"/>
      <c r="H23" s="298"/>
      <c r="I23" s="217"/>
    </row>
    <row r="24" spans="1:15" ht="18" customHeight="1" x14ac:dyDescent="0.25">
      <c r="H24" s="11" t="s">
        <v>124</v>
      </c>
      <c r="I24" s="216">
        <f>SUM(I19:I23)</f>
        <v>0</v>
      </c>
    </row>
    <row r="25" spans="1:15" ht="18" customHeight="1" x14ac:dyDescent="0.25">
      <c r="H25" s="68"/>
      <c r="I25" s="63"/>
    </row>
    <row r="26" spans="1:15" ht="32.25" customHeight="1" x14ac:dyDescent="0.25">
      <c r="A26" s="69" t="s">
        <v>128</v>
      </c>
      <c r="B26" s="66" t="s">
        <v>122</v>
      </c>
      <c r="D26" s="299" t="s">
        <v>72</v>
      </c>
      <c r="E26" s="299"/>
      <c r="F26" s="299" t="s">
        <v>151</v>
      </c>
      <c r="G26" s="299"/>
      <c r="H26" s="299"/>
      <c r="I26" s="63"/>
    </row>
    <row r="27" spans="1:15" ht="18.75" customHeight="1" x14ac:dyDescent="0.25">
      <c r="B27" s="204"/>
      <c r="C27" s="63"/>
      <c r="D27" s="302"/>
      <c r="E27" s="303"/>
      <c r="F27" s="295"/>
      <c r="G27" s="296"/>
      <c r="H27" s="297"/>
      <c r="I27" s="63"/>
    </row>
    <row r="28" spans="1:15" ht="18.75" customHeight="1" x14ac:dyDescent="0.25">
      <c r="B28" s="204"/>
      <c r="C28" s="63"/>
      <c r="D28" s="302"/>
      <c r="E28" s="303"/>
      <c r="F28" s="295"/>
      <c r="G28" s="296"/>
      <c r="H28" s="297"/>
      <c r="I28" s="63"/>
    </row>
    <row r="29" spans="1:15" ht="18.75" customHeight="1" x14ac:dyDescent="0.25">
      <c r="B29" s="204"/>
      <c r="C29" s="63"/>
      <c r="D29" s="302"/>
      <c r="E29" s="303"/>
      <c r="F29" s="295"/>
      <c r="G29" s="296"/>
      <c r="H29" s="297"/>
      <c r="I29" s="63"/>
    </row>
    <row r="30" spans="1:15" ht="18.75" customHeight="1" x14ac:dyDescent="0.25">
      <c r="H30" s="68"/>
      <c r="I30" s="63"/>
    </row>
    <row r="31" spans="1:15" ht="18.75" customHeight="1" x14ac:dyDescent="0.25">
      <c r="B31" s="2" t="s">
        <v>81</v>
      </c>
      <c r="C31" s="2"/>
      <c r="L31" s="61"/>
      <c r="M31" s="61"/>
      <c r="N31" s="61"/>
      <c r="O31" s="61"/>
    </row>
    <row r="32" spans="1:15" ht="18.75" customHeight="1" x14ac:dyDescent="0.25">
      <c r="A32" s="28"/>
      <c r="B32" s="2" t="s">
        <v>95</v>
      </c>
      <c r="C32" s="2"/>
      <c r="D32" s="49"/>
      <c r="F32" s="10" t="s">
        <v>55</v>
      </c>
      <c r="G32" s="10"/>
      <c r="H32" s="67"/>
      <c r="I32" s="67"/>
      <c r="J32" s="67"/>
      <c r="K32" s="61"/>
      <c r="L32" s="61"/>
      <c r="M32" s="61"/>
      <c r="N32" s="61"/>
      <c r="O32" s="61"/>
    </row>
    <row r="33" spans="2:8" customFormat="1" ht="18.75" customHeight="1" x14ac:dyDescent="0.25">
      <c r="B33" s="2" t="s">
        <v>96</v>
      </c>
      <c r="C33" s="2"/>
      <c r="D33" s="1"/>
      <c r="E33" s="1"/>
      <c r="F33" s="56" t="s">
        <v>359</v>
      </c>
      <c r="G33" s="1"/>
      <c r="H33" s="58"/>
    </row>
    <row r="34" spans="2:8" customFormat="1" ht="3.75" customHeight="1" x14ac:dyDescent="0.25">
      <c r="B34" s="1"/>
      <c r="C34" s="1"/>
      <c r="D34" s="1"/>
      <c r="E34" s="1"/>
      <c r="F34" s="1"/>
      <c r="G34" s="1"/>
    </row>
    <row r="36" spans="2:8" customFormat="1" x14ac:dyDescent="0.25">
      <c r="B36" s="229" t="s">
        <v>241</v>
      </c>
      <c r="C36" s="1"/>
      <c r="D36" s="75" t="s">
        <v>176</v>
      </c>
      <c r="E36" s="1"/>
      <c r="F36" s="1"/>
      <c r="G36" s="1"/>
    </row>
    <row r="37" spans="2:8" customFormat="1" x14ac:dyDescent="0.25">
      <c r="B37" s="1"/>
      <c r="C37" s="1"/>
      <c r="D37">
        <f>SUM(COUNT(C11:C15),COUNT(C19:C23))</f>
        <v>0</v>
      </c>
      <c r="E37" s="1"/>
      <c r="F37" s="1"/>
      <c r="G37" s="1"/>
    </row>
  </sheetData>
  <mergeCells count="19">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 ref="E18:H18"/>
    <mergeCell ref="E19:H19"/>
    <mergeCell ref="E20:H20"/>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C24" sqref="C24"/>
    </sheetView>
  </sheetViews>
  <sheetFormatPr defaultRowHeight="15.75" x14ac:dyDescent="0.25"/>
  <cols>
    <col min="1" max="1" width="5" style="1" customWidth="1"/>
    <col min="2" max="2" width="49" style="1" customWidth="1"/>
    <col min="3" max="3" width="18.28515625" style="1" customWidth="1"/>
    <col min="4" max="4" width="65.140625" style="1" customWidth="1"/>
    <col min="5" max="5" width="1" customWidth="1"/>
  </cols>
  <sheetData>
    <row r="1" spans="1:4" ht="18" x14ac:dyDescent="0.25">
      <c r="B1" s="5" t="s">
        <v>0</v>
      </c>
      <c r="C1" s="3"/>
      <c r="D1" s="56">
        <f>'SUM2018 Budget Worksheet'!I2</f>
        <v>0</v>
      </c>
    </row>
    <row r="2" spans="1:4" ht="18" x14ac:dyDescent="0.25">
      <c r="B2" s="5" t="s">
        <v>1</v>
      </c>
      <c r="C2" s="3"/>
    </row>
    <row r="3" spans="1:4" ht="20.25" x14ac:dyDescent="0.3">
      <c r="B3" s="5" t="s">
        <v>339</v>
      </c>
      <c r="C3" s="3"/>
      <c r="D3" s="50" t="s">
        <v>59</v>
      </c>
    </row>
    <row r="4" spans="1:4" ht="10.5" customHeight="1" x14ac:dyDescent="0.25">
      <c r="B4" s="5"/>
      <c r="C4" s="3"/>
    </row>
    <row r="5" spans="1:4" x14ac:dyDescent="0.25">
      <c r="B5" s="304" t="s">
        <v>360</v>
      </c>
      <c r="C5" s="304"/>
      <c r="D5" s="304"/>
    </row>
    <row r="6" spans="1:4" x14ac:dyDescent="0.25">
      <c r="B6" s="304"/>
      <c r="C6" s="304"/>
      <c r="D6" s="304"/>
    </row>
    <row r="7" spans="1:4" x14ac:dyDescent="0.25">
      <c r="B7" s="304"/>
      <c r="C7" s="304"/>
      <c r="D7" s="304"/>
    </row>
    <row r="8" spans="1:4" x14ac:dyDescent="0.25">
      <c r="B8" s="304"/>
      <c r="C8" s="304"/>
      <c r="D8" s="304"/>
    </row>
    <row r="9" spans="1:4" x14ac:dyDescent="0.25">
      <c r="B9" s="304"/>
      <c r="C9" s="304"/>
      <c r="D9" s="304"/>
    </row>
    <row r="10" spans="1:4" x14ac:dyDescent="0.25">
      <c r="B10" s="304"/>
      <c r="C10" s="304"/>
      <c r="D10" s="304"/>
    </row>
    <row r="11" spans="1:4" x14ac:dyDescent="0.25">
      <c r="B11" s="27"/>
      <c r="C11" s="27"/>
      <c r="D11" s="27"/>
    </row>
    <row r="12" spans="1:4" ht="18" x14ac:dyDescent="0.25">
      <c r="A12" s="6"/>
      <c r="B12" s="7" t="s">
        <v>48</v>
      </c>
      <c r="C12" s="8" t="s">
        <v>46</v>
      </c>
      <c r="D12" s="8" t="s">
        <v>46</v>
      </c>
    </row>
    <row r="13" spans="1:4" x14ac:dyDescent="0.25">
      <c r="A13" s="8" t="s">
        <v>46</v>
      </c>
      <c r="B13" s="9" t="s">
        <v>52</v>
      </c>
      <c r="C13" s="9" t="s">
        <v>49</v>
      </c>
      <c r="D13" s="8" t="s">
        <v>58</v>
      </c>
    </row>
    <row r="14" spans="1:4" x14ac:dyDescent="0.25">
      <c r="A14" s="8">
        <v>1</v>
      </c>
      <c r="B14" s="204"/>
      <c r="C14" s="205">
        <v>0</v>
      </c>
      <c r="D14" s="204"/>
    </row>
    <row r="15" spans="1:4" x14ac:dyDescent="0.25">
      <c r="A15" s="8">
        <v>2</v>
      </c>
      <c r="B15" s="204"/>
      <c r="C15" s="205">
        <v>0</v>
      </c>
      <c r="D15" s="204"/>
    </row>
    <row r="16" spans="1:4" x14ac:dyDescent="0.25">
      <c r="A16" s="8">
        <v>3</v>
      </c>
      <c r="B16" s="204"/>
      <c r="C16" s="205">
        <v>0</v>
      </c>
      <c r="D16" s="204"/>
    </row>
    <row r="17" spans="1:4" x14ac:dyDescent="0.25">
      <c r="A17" s="8">
        <v>4</v>
      </c>
      <c r="B17" s="204"/>
      <c r="C17" s="205">
        <v>0</v>
      </c>
      <c r="D17" s="204"/>
    </row>
    <row r="18" spans="1:4" x14ac:dyDescent="0.25">
      <c r="A18" s="8">
        <v>5</v>
      </c>
      <c r="B18" s="204"/>
      <c r="C18" s="205">
        <v>0</v>
      </c>
      <c r="D18" s="204"/>
    </row>
    <row r="19" spans="1:4" ht="16.5" thickBot="1" x14ac:dyDescent="0.3">
      <c r="A19" s="8">
        <v>6</v>
      </c>
      <c r="B19" s="204"/>
      <c r="C19" s="206">
        <v>0</v>
      </c>
      <c r="D19" s="204"/>
    </row>
    <row r="20" spans="1:4" ht="18.75" thickBot="1" x14ac:dyDescent="0.3">
      <c r="B20" s="8" t="s">
        <v>50</v>
      </c>
      <c r="C20" s="215">
        <f>SUM(C14:C19)</f>
        <v>0</v>
      </c>
      <c r="D20" s="4" t="s">
        <v>56</v>
      </c>
    </row>
    <row r="23" spans="1:4" x14ac:dyDescent="0.25">
      <c r="B23" s="9" t="s">
        <v>51</v>
      </c>
      <c r="C23" s="8" t="s">
        <v>361</v>
      </c>
      <c r="D23" s="6"/>
    </row>
    <row r="25" spans="1:4" x14ac:dyDescent="0.25">
      <c r="B25" s="204"/>
      <c r="C25" s="6"/>
      <c r="D25" s="204"/>
    </row>
    <row r="26" spans="1:4" ht="17.25" customHeight="1" x14ac:dyDescent="0.25">
      <c r="B26" s="204"/>
      <c r="C26" s="6"/>
      <c r="D26" s="204"/>
    </row>
    <row r="27" spans="1:4" x14ac:dyDescent="0.25">
      <c r="B27" s="204"/>
      <c r="C27" s="6"/>
      <c r="D27" s="204"/>
    </row>
    <row r="30" spans="1:4" x14ac:dyDescent="0.25">
      <c r="B30" s="1" t="s">
        <v>46</v>
      </c>
    </row>
    <row r="31" spans="1:4" x14ac:dyDescent="0.25">
      <c r="D31" s="10" t="s">
        <v>55</v>
      </c>
    </row>
    <row r="32" spans="1:4" x14ac:dyDescent="0.25">
      <c r="D32" s="266" t="s">
        <v>359</v>
      </c>
    </row>
    <row r="35" spans="2:2" x14ac:dyDescent="0.25">
      <c r="B35" s="229" t="s">
        <v>240</v>
      </c>
    </row>
  </sheetData>
  <mergeCells count="1">
    <mergeCell ref="B5:D10"/>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0"/>
  <sheetViews>
    <sheetView topLeftCell="B16" zoomScaleNormal="100" zoomScaleSheetLayoutView="70" workbookViewId="0">
      <selection activeCell="B14" sqref="B14"/>
    </sheetView>
  </sheetViews>
  <sheetFormatPr defaultColWidth="9.140625" defaultRowHeight="12" x14ac:dyDescent="0.2"/>
  <cols>
    <col min="1" max="1" width="20.42578125" style="158" customWidth="1"/>
    <col min="2" max="2" width="57.42578125" style="144" customWidth="1"/>
    <col min="3" max="3" width="38.85546875" style="144" customWidth="1"/>
    <col min="4" max="4" width="22.7109375" style="158" customWidth="1"/>
    <col min="5" max="5" width="27.42578125" style="144" customWidth="1"/>
    <col min="6" max="6" width="28.140625" style="144" customWidth="1"/>
    <col min="7" max="7" width="29.28515625" style="144" customWidth="1"/>
    <col min="8" max="16384" width="9.140625" style="144"/>
  </cols>
  <sheetData>
    <row r="1" spans="1:6" ht="13.5" x14ac:dyDescent="0.2">
      <c r="A1" s="145" t="s">
        <v>306</v>
      </c>
      <c r="B1" s="146" t="s">
        <v>202</v>
      </c>
      <c r="C1" s="146" t="s">
        <v>201</v>
      </c>
      <c r="D1" s="147" t="s">
        <v>237</v>
      </c>
      <c r="E1" s="187"/>
      <c r="F1" s="188"/>
    </row>
    <row r="2" spans="1:6" ht="33.6" customHeight="1" x14ac:dyDescent="0.2">
      <c r="A2" s="189" t="s">
        <v>9</v>
      </c>
      <c r="B2" s="143" t="s">
        <v>189</v>
      </c>
      <c r="C2" s="148" t="s">
        <v>203</v>
      </c>
      <c r="D2" s="143" t="s">
        <v>273</v>
      </c>
      <c r="E2" s="149"/>
      <c r="F2" s="150"/>
    </row>
    <row r="3" spans="1:6" ht="33.6" customHeight="1" x14ac:dyDescent="0.2">
      <c r="A3" s="189" t="s">
        <v>305</v>
      </c>
      <c r="B3" s="143" t="s">
        <v>228</v>
      </c>
      <c r="C3" s="143" t="s">
        <v>310</v>
      </c>
      <c r="D3" s="143" t="s">
        <v>274</v>
      </c>
      <c r="E3" s="149"/>
      <c r="F3" s="150"/>
    </row>
    <row r="4" spans="1:6" ht="33.6" customHeight="1" x14ac:dyDescent="0.2">
      <c r="A4" s="189" t="s">
        <v>65</v>
      </c>
      <c r="B4" s="143" t="s">
        <v>349</v>
      </c>
      <c r="C4" s="143" t="s">
        <v>213</v>
      </c>
      <c r="D4" s="143" t="s">
        <v>218</v>
      </c>
      <c r="E4" s="149"/>
      <c r="F4" s="143" t="s">
        <v>313</v>
      </c>
    </row>
    <row r="5" spans="1:6" ht="33.6" customHeight="1" x14ac:dyDescent="0.2">
      <c r="A5" s="189" t="s">
        <v>12</v>
      </c>
      <c r="B5" s="143" t="s">
        <v>190</v>
      </c>
      <c r="C5" s="143" t="s">
        <v>208</v>
      </c>
      <c r="D5" s="151" t="s">
        <v>275</v>
      </c>
      <c r="E5" s="149"/>
      <c r="F5" s="150"/>
    </row>
    <row r="6" spans="1:6" ht="33.6" customHeight="1" x14ac:dyDescent="0.2">
      <c r="A6" s="189" t="s">
        <v>44</v>
      </c>
      <c r="B6" s="143" t="s">
        <v>191</v>
      </c>
      <c r="C6" s="143" t="s">
        <v>209</v>
      </c>
      <c r="D6" s="143" t="s">
        <v>276</v>
      </c>
      <c r="E6" s="149"/>
      <c r="F6" s="150"/>
    </row>
    <row r="7" spans="1:6" ht="33.6" customHeight="1" x14ac:dyDescent="0.2">
      <c r="A7" s="189" t="s">
        <v>82</v>
      </c>
      <c r="B7" s="143" t="s">
        <v>222</v>
      </c>
      <c r="C7" s="143" t="s">
        <v>239</v>
      </c>
      <c r="D7" s="151" t="s">
        <v>290</v>
      </c>
      <c r="E7" s="143" t="s">
        <v>314</v>
      </c>
      <c r="F7" s="150"/>
    </row>
    <row r="8" spans="1:6" ht="33.6" customHeight="1" x14ac:dyDescent="0.2">
      <c r="A8" s="189" t="s">
        <v>13</v>
      </c>
      <c r="B8" s="143" t="s">
        <v>192</v>
      </c>
      <c r="C8" s="143" t="s">
        <v>309</v>
      </c>
      <c r="D8" s="151" t="s">
        <v>277</v>
      </c>
      <c r="E8" s="156"/>
      <c r="F8" s="157"/>
    </row>
    <row r="9" spans="1:6" ht="33.6" customHeight="1" x14ac:dyDescent="0.2">
      <c r="A9" s="189" t="s">
        <v>14</v>
      </c>
      <c r="B9" s="143" t="s">
        <v>193</v>
      </c>
      <c r="C9" s="148" t="s">
        <v>312</v>
      </c>
      <c r="D9" s="143" t="s">
        <v>278</v>
      </c>
      <c r="E9" s="149"/>
      <c r="F9" s="150"/>
    </row>
    <row r="10" spans="1:6" ht="13.5" x14ac:dyDescent="0.2">
      <c r="A10" s="145" t="s">
        <v>307</v>
      </c>
      <c r="B10" s="146"/>
      <c r="C10" s="146"/>
      <c r="D10" s="147"/>
      <c r="E10" s="187"/>
      <c r="F10" s="188"/>
    </row>
    <row r="11" spans="1:6" ht="33.6" customHeight="1" x14ac:dyDescent="0.2">
      <c r="A11" s="189" t="s">
        <v>80</v>
      </c>
      <c r="B11" s="143" t="s">
        <v>194</v>
      </c>
      <c r="C11" s="148" t="s">
        <v>226</v>
      </c>
      <c r="D11" s="143" t="s">
        <v>279</v>
      </c>
      <c r="E11" s="149"/>
      <c r="F11" s="150"/>
    </row>
    <row r="12" spans="1:6" ht="33.6" customHeight="1" x14ac:dyDescent="0.2">
      <c r="A12" s="189" t="s">
        <v>83</v>
      </c>
      <c r="B12" s="143" t="s">
        <v>195</v>
      </c>
      <c r="C12" s="143" t="s">
        <v>206</v>
      </c>
      <c r="D12" s="143" t="s">
        <v>280</v>
      </c>
      <c r="E12" s="149"/>
      <c r="F12" s="150"/>
    </row>
    <row r="13" spans="1:6" ht="33.6" customHeight="1" x14ac:dyDescent="0.2">
      <c r="A13" s="189" t="s">
        <v>84</v>
      </c>
      <c r="B13" s="143" t="s">
        <v>350</v>
      </c>
      <c r="C13" s="143" t="s">
        <v>227</v>
      </c>
      <c r="D13" s="143" t="s">
        <v>281</v>
      </c>
      <c r="E13" s="149"/>
      <c r="F13" s="150"/>
    </row>
    <row r="14" spans="1:6" ht="33.6" customHeight="1" x14ac:dyDescent="0.2">
      <c r="A14" s="189" t="s">
        <v>85</v>
      </c>
      <c r="B14" s="143" t="s">
        <v>223</v>
      </c>
      <c r="C14" s="143" t="s">
        <v>204</v>
      </c>
      <c r="D14" s="151" t="s">
        <v>282</v>
      </c>
      <c r="E14" s="150"/>
      <c r="F14" s="150"/>
    </row>
    <row r="15" spans="1:6" ht="33.6" customHeight="1" x14ac:dyDescent="0.2">
      <c r="A15" s="189" t="s">
        <v>86</v>
      </c>
      <c r="B15" s="143" t="s">
        <v>253</v>
      </c>
      <c r="C15" s="143" t="s">
        <v>207</v>
      </c>
      <c r="D15" s="143" t="s">
        <v>283</v>
      </c>
      <c r="E15" s="149"/>
      <c r="F15" s="150"/>
    </row>
    <row r="16" spans="1:6" ht="33.6" customHeight="1" x14ac:dyDescent="0.2">
      <c r="A16" s="189" t="s">
        <v>18</v>
      </c>
      <c r="B16" s="143" t="s">
        <v>196</v>
      </c>
      <c r="C16" s="143" t="s">
        <v>214</v>
      </c>
      <c r="D16" s="151" t="s">
        <v>284</v>
      </c>
      <c r="E16" s="149"/>
      <c r="F16" s="150"/>
    </row>
    <row r="17" spans="1:6" ht="33.6" customHeight="1" x14ac:dyDescent="0.2">
      <c r="A17" s="189" t="s">
        <v>114</v>
      </c>
      <c r="B17" s="143" t="s">
        <v>215</v>
      </c>
      <c r="C17" s="143" t="s">
        <v>219</v>
      </c>
      <c r="D17" s="151" t="s">
        <v>291</v>
      </c>
      <c r="E17" s="156"/>
      <c r="F17" s="157"/>
    </row>
    <row r="18" spans="1:6" ht="33.6" customHeight="1" x14ac:dyDescent="0.2">
      <c r="A18" s="189" t="s">
        <v>304</v>
      </c>
      <c r="B18" s="143" t="s">
        <v>217</v>
      </c>
      <c r="C18" s="148" t="s">
        <v>216</v>
      </c>
      <c r="D18" s="143" t="s">
        <v>285</v>
      </c>
      <c r="E18" s="149"/>
      <c r="F18" s="150"/>
    </row>
    <row r="19" spans="1:6" ht="33.6" customHeight="1" x14ac:dyDescent="0.2">
      <c r="A19" s="189" t="s">
        <v>15</v>
      </c>
      <c r="B19" s="143" t="s">
        <v>107</v>
      </c>
      <c r="C19" s="143" t="s">
        <v>224</v>
      </c>
      <c r="D19" s="143" t="s">
        <v>286</v>
      </c>
      <c r="E19" s="149"/>
      <c r="F19" s="150"/>
    </row>
    <row r="20" spans="1:6" ht="13.5" x14ac:dyDescent="0.2">
      <c r="A20" s="145" t="s">
        <v>308</v>
      </c>
      <c r="B20" s="152"/>
      <c r="C20" s="152"/>
      <c r="D20" s="153"/>
      <c r="E20" s="154"/>
      <c r="F20" s="155"/>
    </row>
    <row r="21" spans="1:6" ht="33.6" customHeight="1" x14ac:dyDescent="0.2">
      <c r="A21" s="189" t="s">
        <v>21</v>
      </c>
      <c r="B21" s="143" t="s">
        <v>197</v>
      </c>
      <c r="C21" s="148" t="s">
        <v>311</v>
      </c>
      <c r="D21" s="143" t="s">
        <v>287</v>
      </c>
      <c r="E21" s="149"/>
      <c r="F21" s="150"/>
    </row>
    <row r="22" spans="1:6" ht="33.6" customHeight="1" x14ac:dyDescent="0.2">
      <c r="A22" s="189" t="s">
        <v>22</v>
      </c>
      <c r="B22" s="143" t="s">
        <v>198</v>
      </c>
      <c r="C22" s="143" t="s">
        <v>210</v>
      </c>
      <c r="D22" s="143" t="s">
        <v>288</v>
      </c>
      <c r="E22" s="149"/>
      <c r="F22" s="150"/>
    </row>
    <row r="23" spans="1:6" ht="33.6" customHeight="1" x14ac:dyDescent="0.2">
      <c r="A23" s="189" t="s">
        <v>23</v>
      </c>
      <c r="B23" s="143" t="s">
        <v>199</v>
      </c>
      <c r="C23" s="143" t="s">
        <v>205</v>
      </c>
      <c r="D23" s="143" t="s">
        <v>289</v>
      </c>
      <c r="E23" s="149"/>
      <c r="F23" s="150"/>
    </row>
    <row r="24" spans="1:6" ht="33.6" customHeight="1" x14ac:dyDescent="0.2">
      <c r="A24" s="189" t="s">
        <v>303</v>
      </c>
      <c r="B24" s="143" t="s">
        <v>347</v>
      </c>
      <c r="C24" s="143" t="s">
        <v>348</v>
      </c>
      <c r="D24" s="151" t="s">
        <v>220</v>
      </c>
      <c r="E24" s="150"/>
      <c r="F24" s="143" t="s">
        <v>315</v>
      </c>
    </row>
    <row r="25" spans="1:6" ht="33.6" customHeight="1" x14ac:dyDescent="0.2">
      <c r="A25" s="189" t="s">
        <v>15</v>
      </c>
      <c r="B25" s="143" t="s">
        <v>107</v>
      </c>
      <c r="C25" s="143" t="s">
        <v>225</v>
      </c>
      <c r="D25" s="143">
        <v>250</v>
      </c>
      <c r="E25" s="149"/>
      <c r="F25" s="150"/>
    </row>
    <row r="26" spans="1:6" ht="33.6" customHeight="1" x14ac:dyDescent="0.2">
      <c r="A26" s="189" t="s">
        <v>302</v>
      </c>
      <c r="B26" s="143" t="s">
        <v>211</v>
      </c>
      <c r="C26" s="143" t="s">
        <v>260</v>
      </c>
      <c r="D26" s="151" t="s">
        <v>261</v>
      </c>
      <c r="E26" s="149"/>
      <c r="F26" s="150"/>
    </row>
    <row r="27" spans="1:6" ht="33.6" customHeight="1" x14ac:dyDescent="0.2">
      <c r="A27" s="189" t="s">
        <v>183</v>
      </c>
      <c r="B27" s="143" t="s">
        <v>200</v>
      </c>
      <c r="C27" s="143" t="s">
        <v>212</v>
      </c>
      <c r="D27" s="151" t="s">
        <v>221</v>
      </c>
      <c r="E27" s="156"/>
      <c r="F27" s="157"/>
    </row>
    <row r="28" spans="1:6" ht="19.149999999999999" customHeight="1" x14ac:dyDescent="0.2">
      <c r="B28" s="159"/>
      <c r="C28" s="305" t="s">
        <v>301</v>
      </c>
      <c r="D28" s="305"/>
      <c r="E28" s="305" t="s">
        <v>254</v>
      </c>
      <c r="F28" s="305"/>
    </row>
    <row r="30" spans="1:6" ht="15.75" x14ac:dyDescent="0.25">
      <c r="B30" s="229" t="s">
        <v>316</v>
      </c>
    </row>
  </sheetData>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34"/>
  <sheetViews>
    <sheetView zoomScale="75" zoomScaleNormal="75" zoomScaleSheetLayoutView="75" workbookViewId="0">
      <selection activeCell="O19" sqref="O19:U21"/>
    </sheetView>
  </sheetViews>
  <sheetFormatPr defaultColWidth="9.42578125" defaultRowHeight="12" x14ac:dyDescent="0.2"/>
  <cols>
    <col min="1" max="1" width="6.140625" style="81" customWidth="1"/>
    <col min="2" max="2" width="9.28515625" style="81" customWidth="1"/>
    <col min="3" max="3" width="4.42578125" style="81" hidden="1" customWidth="1"/>
    <col min="4" max="12" width="9.5703125" style="81" customWidth="1"/>
    <col min="13" max="13" width="1.7109375" style="81" customWidth="1"/>
    <col min="14" max="14" width="1.28515625" style="81" customWidth="1"/>
    <col min="15" max="15" width="21.28515625" style="94" customWidth="1"/>
    <col min="16" max="17" width="22.140625" style="94" customWidth="1"/>
    <col min="18" max="19" width="21.28515625" style="94" customWidth="1"/>
    <col min="20" max="20" width="17.85546875" style="81" customWidth="1"/>
    <col min="21" max="21" width="0.7109375" style="81" customWidth="1"/>
    <col min="22" max="22" width="0.5703125" style="81" customWidth="1"/>
    <col min="23" max="23" width="1.140625" style="81" customWidth="1"/>
    <col min="24" max="239" width="9.42578125" style="81"/>
    <col min="240" max="240" width="6.140625" style="81" customWidth="1"/>
    <col min="241" max="241" width="15.7109375" style="81" customWidth="1"/>
    <col min="242" max="242" width="0" style="81" hidden="1" customWidth="1"/>
    <col min="243" max="251" width="11" style="81" customWidth="1"/>
    <col min="252" max="252" width="0.7109375" style="81" customWidth="1"/>
    <col min="253" max="495" width="9.42578125" style="81"/>
    <col min="496" max="496" width="6.140625" style="81" customWidth="1"/>
    <col min="497" max="497" width="15.7109375" style="81" customWidth="1"/>
    <col min="498" max="498" width="0" style="81" hidden="1" customWidth="1"/>
    <col min="499" max="507" width="11" style="81" customWidth="1"/>
    <col min="508" max="508" width="0.7109375" style="81" customWidth="1"/>
    <col min="509" max="751" width="9.42578125" style="81"/>
    <col min="752" max="752" width="6.140625" style="81" customWidth="1"/>
    <col min="753" max="753" width="15.7109375" style="81" customWidth="1"/>
    <col min="754" max="754" width="0" style="81" hidden="1" customWidth="1"/>
    <col min="755" max="763" width="11" style="81" customWidth="1"/>
    <col min="764" max="764" width="0.7109375" style="81" customWidth="1"/>
    <col min="765" max="1007" width="9.42578125" style="81"/>
    <col min="1008" max="1008" width="6.140625" style="81" customWidth="1"/>
    <col min="1009" max="1009" width="15.7109375" style="81" customWidth="1"/>
    <col min="1010" max="1010" width="0" style="81" hidden="1" customWidth="1"/>
    <col min="1011" max="1019" width="11" style="81" customWidth="1"/>
    <col min="1020" max="1020" width="0.7109375" style="81" customWidth="1"/>
    <col min="1021" max="1263" width="9.42578125" style="81"/>
    <col min="1264" max="1264" width="6.140625" style="81" customWidth="1"/>
    <col min="1265" max="1265" width="15.7109375" style="81" customWidth="1"/>
    <col min="1266" max="1266" width="0" style="81" hidden="1" customWidth="1"/>
    <col min="1267" max="1275" width="11" style="81" customWidth="1"/>
    <col min="1276" max="1276" width="0.7109375" style="81" customWidth="1"/>
    <col min="1277" max="1519" width="9.42578125" style="81"/>
    <col min="1520" max="1520" width="6.140625" style="81" customWidth="1"/>
    <col min="1521" max="1521" width="15.7109375" style="81" customWidth="1"/>
    <col min="1522" max="1522" width="0" style="81" hidden="1" customWidth="1"/>
    <col min="1523" max="1531" width="11" style="81" customWidth="1"/>
    <col min="1532" max="1532" width="0.7109375" style="81" customWidth="1"/>
    <col min="1533" max="1775" width="9.42578125" style="81"/>
    <col min="1776" max="1776" width="6.140625" style="81" customWidth="1"/>
    <col min="1777" max="1777" width="15.7109375" style="81" customWidth="1"/>
    <col min="1778" max="1778" width="0" style="81" hidden="1" customWidth="1"/>
    <col min="1779" max="1787" width="11" style="81" customWidth="1"/>
    <col min="1788" max="1788" width="0.7109375" style="81" customWidth="1"/>
    <col min="1789" max="2031" width="9.42578125" style="81"/>
    <col min="2032" max="2032" width="6.140625" style="81" customWidth="1"/>
    <col min="2033" max="2033" width="15.7109375" style="81" customWidth="1"/>
    <col min="2034" max="2034" width="0" style="81" hidden="1" customWidth="1"/>
    <col min="2035" max="2043" width="11" style="81" customWidth="1"/>
    <col min="2044" max="2044" width="0.7109375" style="81" customWidth="1"/>
    <col min="2045" max="2287" width="9.42578125" style="81"/>
    <col min="2288" max="2288" width="6.140625" style="81" customWidth="1"/>
    <col min="2289" max="2289" width="15.7109375" style="81" customWidth="1"/>
    <col min="2290" max="2290" width="0" style="81" hidden="1" customWidth="1"/>
    <col min="2291" max="2299" width="11" style="81" customWidth="1"/>
    <col min="2300" max="2300" width="0.7109375" style="81" customWidth="1"/>
    <col min="2301" max="2543" width="9.42578125" style="81"/>
    <col min="2544" max="2544" width="6.140625" style="81" customWidth="1"/>
    <col min="2545" max="2545" width="15.7109375" style="81" customWidth="1"/>
    <col min="2546" max="2546" width="0" style="81" hidden="1" customWidth="1"/>
    <col min="2547" max="2555" width="11" style="81" customWidth="1"/>
    <col min="2556" max="2556" width="0.7109375" style="81" customWidth="1"/>
    <col min="2557" max="2799" width="9.42578125" style="81"/>
    <col min="2800" max="2800" width="6.140625" style="81" customWidth="1"/>
    <col min="2801" max="2801" width="15.7109375" style="81" customWidth="1"/>
    <col min="2802" max="2802" width="0" style="81" hidden="1" customWidth="1"/>
    <col min="2803" max="2811" width="11" style="81" customWidth="1"/>
    <col min="2812" max="2812" width="0.7109375" style="81" customWidth="1"/>
    <col min="2813" max="3055" width="9.42578125" style="81"/>
    <col min="3056" max="3056" width="6.140625" style="81" customWidth="1"/>
    <col min="3057" max="3057" width="15.7109375" style="81" customWidth="1"/>
    <col min="3058" max="3058" width="0" style="81" hidden="1" customWidth="1"/>
    <col min="3059" max="3067" width="11" style="81" customWidth="1"/>
    <col min="3068" max="3068" width="0.7109375" style="81" customWidth="1"/>
    <col min="3069" max="3311" width="9.42578125" style="81"/>
    <col min="3312" max="3312" width="6.140625" style="81" customWidth="1"/>
    <col min="3313" max="3313" width="15.7109375" style="81" customWidth="1"/>
    <col min="3314" max="3314" width="0" style="81" hidden="1" customWidth="1"/>
    <col min="3315" max="3323" width="11" style="81" customWidth="1"/>
    <col min="3324" max="3324" width="0.7109375" style="81" customWidth="1"/>
    <col min="3325" max="3567" width="9.42578125" style="81"/>
    <col min="3568" max="3568" width="6.140625" style="81" customWidth="1"/>
    <col min="3569" max="3569" width="15.7109375" style="81" customWidth="1"/>
    <col min="3570" max="3570" width="0" style="81" hidden="1" customWidth="1"/>
    <col min="3571" max="3579" width="11" style="81" customWidth="1"/>
    <col min="3580" max="3580" width="0.7109375" style="81" customWidth="1"/>
    <col min="3581" max="3823" width="9.42578125" style="81"/>
    <col min="3824" max="3824" width="6.140625" style="81" customWidth="1"/>
    <col min="3825" max="3825" width="15.7109375" style="81" customWidth="1"/>
    <col min="3826" max="3826" width="0" style="81" hidden="1" customWidth="1"/>
    <col min="3827" max="3835" width="11" style="81" customWidth="1"/>
    <col min="3836" max="3836" width="0.7109375" style="81" customWidth="1"/>
    <col min="3837" max="4079" width="9.42578125" style="81"/>
    <col min="4080" max="4080" width="6.140625" style="81" customWidth="1"/>
    <col min="4081" max="4081" width="15.7109375" style="81" customWidth="1"/>
    <col min="4082" max="4082" width="0" style="81" hidden="1" customWidth="1"/>
    <col min="4083" max="4091" width="11" style="81" customWidth="1"/>
    <col min="4092" max="4092" width="0.7109375" style="81" customWidth="1"/>
    <col min="4093" max="4335" width="9.42578125" style="81"/>
    <col min="4336" max="4336" width="6.140625" style="81" customWidth="1"/>
    <col min="4337" max="4337" width="15.7109375" style="81" customWidth="1"/>
    <col min="4338" max="4338" width="0" style="81" hidden="1" customWidth="1"/>
    <col min="4339" max="4347" width="11" style="81" customWidth="1"/>
    <col min="4348" max="4348" width="0.7109375" style="81" customWidth="1"/>
    <col min="4349" max="4591" width="9.42578125" style="81"/>
    <col min="4592" max="4592" width="6.140625" style="81" customWidth="1"/>
    <col min="4593" max="4593" width="15.7109375" style="81" customWidth="1"/>
    <col min="4594" max="4594" width="0" style="81" hidden="1" customWidth="1"/>
    <col min="4595" max="4603" width="11" style="81" customWidth="1"/>
    <col min="4604" max="4604" width="0.7109375" style="81" customWidth="1"/>
    <col min="4605" max="4847" width="9.42578125" style="81"/>
    <col min="4848" max="4848" width="6.140625" style="81" customWidth="1"/>
    <col min="4849" max="4849" width="15.7109375" style="81" customWidth="1"/>
    <col min="4850" max="4850" width="0" style="81" hidden="1" customWidth="1"/>
    <col min="4851" max="4859" width="11" style="81" customWidth="1"/>
    <col min="4860" max="4860" width="0.7109375" style="81" customWidth="1"/>
    <col min="4861" max="5103" width="9.42578125" style="81"/>
    <col min="5104" max="5104" width="6.140625" style="81" customWidth="1"/>
    <col min="5105" max="5105" width="15.7109375" style="81" customWidth="1"/>
    <col min="5106" max="5106" width="0" style="81" hidden="1" customWidth="1"/>
    <col min="5107" max="5115" width="11" style="81" customWidth="1"/>
    <col min="5116" max="5116" width="0.7109375" style="81" customWidth="1"/>
    <col min="5117" max="5359" width="9.42578125" style="81"/>
    <col min="5360" max="5360" width="6.140625" style="81" customWidth="1"/>
    <col min="5361" max="5361" width="15.7109375" style="81" customWidth="1"/>
    <col min="5362" max="5362" width="0" style="81" hidden="1" customWidth="1"/>
    <col min="5363" max="5371" width="11" style="81" customWidth="1"/>
    <col min="5372" max="5372" width="0.7109375" style="81" customWidth="1"/>
    <col min="5373" max="5615" width="9.42578125" style="81"/>
    <col min="5616" max="5616" width="6.140625" style="81" customWidth="1"/>
    <col min="5617" max="5617" width="15.7109375" style="81" customWidth="1"/>
    <col min="5618" max="5618" width="0" style="81" hidden="1" customWidth="1"/>
    <col min="5619" max="5627" width="11" style="81" customWidth="1"/>
    <col min="5628" max="5628" width="0.7109375" style="81" customWidth="1"/>
    <col min="5629" max="5871" width="9.42578125" style="81"/>
    <col min="5872" max="5872" width="6.140625" style="81" customWidth="1"/>
    <col min="5873" max="5873" width="15.7109375" style="81" customWidth="1"/>
    <col min="5874" max="5874" width="0" style="81" hidden="1" customWidth="1"/>
    <col min="5875" max="5883" width="11" style="81" customWidth="1"/>
    <col min="5884" max="5884" width="0.7109375" style="81" customWidth="1"/>
    <col min="5885" max="6127" width="9.42578125" style="81"/>
    <col min="6128" max="6128" width="6.140625" style="81" customWidth="1"/>
    <col min="6129" max="6129" width="15.7109375" style="81" customWidth="1"/>
    <col min="6130" max="6130" width="0" style="81" hidden="1" customWidth="1"/>
    <col min="6131" max="6139" width="11" style="81" customWidth="1"/>
    <col min="6140" max="6140" width="0.7109375" style="81" customWidth="1"/>
    <col min="6141" max="6383" width="9.42578125" style="81"/>
    <col min="6384" max="6384" width="6.140625" style="81" customWidth="1"/>
    <col min="6385" max="6385" width="15.7109375" style="81" customWidth="1"/>
    <col min="6386" max="6386" width="0" style="81" hidden="1" customWidth="1"/>
    <col min="6387" max="6395" width="11" style="81" customWidth="1"/>
    <col min="6396" max="6396" width="0.7109375" style="81" customWidth="1"/>
    <col min="6397" max="6639" width="9.42578125" style="81"/>
    <col min="6640" max="6640" width="6.140625" style="81" customWidth="1"/>
    <col min="6641" max="6641" width="15.7109375" style="81" customWidth="1"/>
    <col min="6642" max="6642" width="0" style="81" hidden="1" customWidth="1"/>
    <col min="6643" max="6651" width="11" style="81" customWidth="1"/>
    <col min="6652" max="6652" width="0.7109375" style="81" customWidth="1"/>
    <col min="6653" max="6895" width="9.42578125" style="81"/>
    <col min="6896" max="6896" width="6.140625" style="81" customWidth="1"/>
    <col min="6897" max="6897" width="15.7109375" style="81" customWidth="1"/>
    <col min="6898" max="6898" width="0" style="81" hidden="1" customWidth="1"/>
    <col min="6899" max="6907" width="11" style="81" customWidth="1"/>
    <col min="6908" max="6908" width="0.7109375" style="81" customWidth="1"/>
    <col min="6909" max="7151" width="9.42578125" style="81"/>
    <col min="7152" max="7152" width="6.140625" style="81" customWidth="1"/>
    <col min="7153" max="7153" width="15.7109375" style="81" customWidth="1"/>
    <col min="7154" max="7154" width="0" style="81" hidden="1" customWidth="1"/>
    <col min="7155" max="7163" width="11" style="81" customWidth="1"/>
    <col min="7164" max="7164" width="0.7109375" style="81" customWidth="1"/>
    <col min="7165" max="7407" width="9.42578125" style="81"/>
    <col min="7408" max="7408" width="6.140625" style="81" customWidth="1"/>
    <col min="7409" max="7409" width="15.7109375" style="81" customWidth="1"/>
    <col min="7410" max="7410" width="0" style="81" hidden="1" customWidth="1"/>
    <col min="7411" max="7419" width="11" style="81" customWidth="1"/>
    <col min="7420" max="7420" width="0.7109375" style="81" customWidth="1"/>
    <col min="7421" max="7663" width="9.42578125" style="81"/>
    <col min="7664" max="7664" width="6.140625" style="81" customWidth="1"/>
    <col min="7665" max="7665" width="15.7109375" style="81" customWidth="1"/>
    <col min="7666" max="7666" width="0" style="81" hidden="1" customWidth="1"/>
    <col min="7667" max="7675" width="11" style="81" customWidth="1"/>
    <col min="7676" max="7676" width="0.7109375" style="81" customWidth="1"/>
    <col min="7677" max="7919" width="9.42578125" style="81"/>
    <col min="7920" max="7920" width="6.140625" style="81" customWidth="1"/>
    <col min="7921" max="7921" width="15.7109375" style="81" customWidth="1"/>
    <col min="7922" max="7922" width="0" style="81" hidden="1" customWidth="1"/>
    <col min="7923" max="7931" width="11" style="81" customWidth="1"/>
    <col min="7932" max="7932" width="0.7109375" style="81" customWidth="1"/>
    <col min="7933" max="8175" width="9.42578125" style="81"/>
    <col min="8176" max="8176" width="6.140625" style="81" customWidth="1"/>
    <col min="8177" max="8177" width="15.7109375" style="81" customWidth="1"/>
    <col min="8178" max="8178" width="0" style="81" hidden="1" customWidth="1"/>
    <col min="8179" max="8187" width="11" style="81" customWidth="1"/>
    <col min="8188" max="8188" width="0.7109375" style="81" customWidth="1"/>
    <col min="8189" max="8431" width="9.42578125" style="81"/>
    <col min="8432" max="8432" width="6.140625" style="81" customWidth="1"/>
    <col min="8433" max="8433" width="15.7109375" style="81" customWidth="1"/>
    <col min="8434" max="8434" width="0" style="81" hidden="1" customWidth="1"/>
    <col min="8435" max="8443" width="11" style="81" customWidth="1"/>
    <col min="8444" max="8444" width="0.7109375" style="81" customWidth="1"/>
    <col min="8445" max="8687" width="9.42578125" style="81"/>
    <col min="8688" max="8688" width="6.140625" style="81" customWidth="1"/>
    <col min="8689" max="8689" width="15.7109375" style="81" customWidth="1"/>
    <col min="8690" max="8690" width="0" style="81" hidden="1" customWidth="1"/>
    <col min="8691" max="8699" width="11" style="81" customWidth="1"/>
    <col min="8700" max="8700" width="0.7109375" style="81" customWidth="1"/>
    <col min="8701" max="8943" width="9.42578125" style="81"/>
    <col min="8944" max="8944" width="6.140625" style="81" customWidth="1"/>
    <col min="8945" max="8945" width="15.7109375" style="81" customWidth="1"/>
    <col min="8946" max="8946" width="0" style="81" hidden="1" customWidth="1"/>
    <col min="8947" max="8955" width="11" style="81" customWidth="1"/>
    <col min="8956" max="8956" width="0.7109375" style="81" customWidth="1"/>
    <col min="8957" max="9199" width="9.42578125" style="81"/>
    <col min="9200" max="9200" width="6.140625" style="81" customWidth="1"/>
    <col min="9201" max="9201" width="15.7109375" style="81" customWidth="1"/>
    <col min="9202" max="9202" width="0" style="81" hidden="1" customWidth="1"/>
    <col min="9203" max="9211" width="11" style="81" customWidth="1"/>
    <col min="9212" max="9212" width="0.7109375" style="81" customWidth="1"/>
    <col min="9213" max="9455" width="9.42578125" style="81"/>
    <col min="9456" max="9456" width="6.140625" style="81" customWidth="1"/>
    <col min="9457" max="9457" width="15.7109375" style="81" customWidth="1"/>
    <col min="9458" max="9458" width="0" style="81" hidden="1" customWidth="1"/>
    <col min="9459" max="9467" width="11" style="81" customWidth="1"/>
    <col min="9468" max="9468" width="0.7109375" style="81" customWidth="1"/>
    <col min="9469" max="9711" width="9.42578125" style="81"/>
    <col min="9712" max="9712" width="6.140625" style="81" customWidth="1"/>
    <col min="9713" max="9713" width="15.7109375" style="81" customWidth="1"/>
    <col min="9714" max="9714" width="0" style="81" hidden="1" customWidth="1"/>
    <col min="9715" max="9723" width="11" style="81" customWidth="1"/>
    <col min="9724" max="9724" width="0.7109375" style="81" customWidth="1"/>
    <col min="9725" max="9967" width="9.42578125" style="81"/>
    <col min="9968" max="9968" width="6.140625" style="81" customWidth="1"/>
    <col min="9969" max="9969" width="15.7109375" style="81" customWidth="1"/>
    <col min="9970" max="9970" width="0" style="81" hidden="1" customWidth="1"/>
    <col min="9971" max="9979" width="11" style="81" customWidth="1"/>
    <col min="9980" max="9980" width="0.7109375" style="81" customWidth="1"/>
    <col min="9981" max="10223" width="9.42578125" style="81"/>
    <col min="10224" max="10224" width="6.140625" style="81" customWidth="1"/>
    <col min="10225" max="10225" width="15.7109375" style="81" customWidth="1"/>
    <col min="10226" max="10226" width="0" style="81" hidden="1" customWidth="1"/>
    <col min="10227" max="10235" width="11" style="81" customWidth="1"/>
    <col min="10236" max="10236" width="0.7109375" style="81" customWidth="1"/>
    <col min="10237" max="10479" width="9.42578125" style="81"/>
    <col min="10480" max="10480" width="6.140625" style="81" customWidth="1"/>
    <col min="10481" max="10481" width="15.7109375" style="81" customWidth="1"/>
    <col min="10482" max="10482" width="0" style="81" hidden="1" customWidth="1"/>
    <col min="10483" max="10491" width="11" style="81" customWidth="1"/>
    <col min="10492" max="10492" width="0.7109375" style="81" customWidth="1"/>
    <col min="10493" max="10735" width="9.42578125" style="81"/>
    <col min="10736" max="10736" width="6.140625" style="81" customWidth="1"/>
    <col min="10737" max="10737" width="15.7109375" style="81" customWidth="1"/>
    <col min="10738" max="10738" width="0" style="81" hidden="1" customWidth="1"/>
    <col min="10739" max="10747" width="11" style="81" customWidth="1"/>
    <col min="10748" max="10748" width="0.7109375" style="81" customWidth="1"/>
    <col min="10749" max="10991" width="9.42578125" style="81"/>
    <col min="10992" max="10992" width="6.140625" style="81" customWidth="1"/>
    <col min="10993" max="10993" width="15.7109375" style="81" customWidth="1"/>
    <col min="10994" max="10994" width="0" style="81" hidden="1" customWidth="1"/>
    <col min="10995" max="11003" width="11" style="81" customWidth="1"/>
    <col min="11004" max="11004" width="0.7109375" style="81" customWidth="1"/>
    <col min="11005" max="11247" width="9.42578125" style="81"/>
    <col min="11248" max="11248" width="6.140625" style="81" customWidth="1"/>
    <col min="11249" max="11249" width="15.7109375" style="81" customWidth="1"/>
    <col min="11250" max="11250" width="0" style="81" hidden="1" customWidth="1"/>
    <col min="11251" max="11259" width="11" style="81" customWidth="1"/>
    <col min="11260" max="11260" width="0.7109375" style="81" customWidth="1"/>
    <col min="11261" max="11503" width="9.42578125" style="81"/>
    <col min="11504" max="11504" width="6.140625" style="81" customWidth="1"/>
    <col min="11505" max="11505" width="15.7109375" style="81" customWidth="1"/>
    <col min="11506" max="11506" width="0" style="81" hidden="1" customWidth="1"/>
    <col min="11507" max="11515" width="11" style="81" customWidth="1"/>
    <col min="11516" max="11516" width="0.7109375" style="81" customWidth="1"/>
    <col min="11517" max="11759" width="9.42578125" style="81"/>
    <col min="11760" max="11760" width="6.140625" style="81" customWidth="1"/>
    <col min="11761" max="11761" width="15.7109375" style="81" customWidth="1"/>
    <col min="11762" max="11762" width="0" style="81" hidden="1" customWidth="1"/>
    <col min="11763" max="11771" width="11" style="81" customWidth="1"/>
    <col min="11772" max="11772" width="0.7109375" style="81" customWidth="1"/>
    <col min="11773" max="12015" width="9.42578125" style="81"/>
    <col min="12016" max="12016" width="6.140625" style="81" customWidth="1"/>
    <col min="12017" max="12017" width="15.7109375" style="81" customWidth="1"/>
    <col min="12018" max="12018" width="0" style="81" hidden="1" customWidth="1"/>
    <col min="12019" max="12027" width="11" style="81" customWidth="1"/>
    <col min="12028" max="12028" width="0.7109375" style="81" customWidth="1"/>
    <col min="12029" max="12271" width="9.42578125" style="81"/>
    <col min="12272" max="12272" width="6.140625" style="81" customWidth="1"/>
    <col min="12273" max="12273" width="15.7109375" style="81" customWidth="1"/>
    <col min="12274" max="12274" width="0" style="81" hidden="1" customWidth="1"/>
    <col min="12275" max="12283" width="11" style="81" customWidth="1"/>
    <col min="12284" max="12284" width="0.7109375" style="81" customWidth="1"/>
    <col min="12285" max="12527" width="9.42578125" style="81"/>
    <col min="12528" max="12528" width="6.140625" style="81" customWidth="1"/>
    <col min="12529" max="12529" width="15.7109375" style="81" customWidth="1"/>
    <col min="12530" max="12530" width="0" style="81" hidden="1" customWidth="1"/>
    <col min="12531" max="12539" width="11" style="81" customWidth="1"/>
    <col min="12540" max="12540" width="0.7109375" style="81" customWidth="1"/>
    <col min="12541" max="12783" width="9.42578125" style="81"/>
    <col min="12784" max="12784" width="6.140625" style="81" customWidth="1"/>
    <col min="12785" max="12785" width="15.7109375" style="81" customWidth="1"/>
    <col min="12786" max="12786" width="0" style="81" hidden="1" customWidth="1"/>
    <col min="12787" max="12795" width="11" style="81" customWidth="1"/>
    <col min="12796" max="12796" width="0.7109375" style="81" customWidth="1"/>
    <col min="12797" max="13039" width="9.42578125" style="81"/>
    <col min="13040" max="13040" width="6.140625" style="81" customWidth="1"/>
    <col min="13041" max="13041" width="15.7109375" style="81" customWidth="1"/>
    <col min="13042" max="13042" width="0" style="81" hidden="1" customWidth="1"/>
    <col min="13043" max="13051" width="11" style="81" customWidth="1"/>
    <col min="13052" max="13052" width="0.7109375" style="81" customWidth="1"/>
    <col min="13053" max="13295" width="9.42578125" style="81"/>
    <col min="13296" max="13296" width="6.140625" style="81" customWidth="1"/>
    <col min="13297" max="13297" width="15.7109375" style="81" customWidth="1"/>
    <col min="13298" max="13298" width="0" style="81" hidden="1" customWidth="1"/>
    <col min="13299" max="13307" width="11" style="81" customWidth="1"/>
    <col min="13308" max="13308" width="0.7109375" style="81" customWidth="1"/>
    <col min="13309" max="13551" width="9.42578125" style="81"/>
    <col min="13552" max="13552" width="6.140625" style="81" customWidth="1"/>
    <col min="13553" max="13553" width="15.7109375" style="81" customWidth="1"/>
    <col min="13554" max="13554" width="0" style="81" hidden="1" customWidth="1"/>
    <col min="13555" max="13563" width="11" style="81" customWidth="1"/>
    <col min="13564" max="13564" width="0.7109375" style="81" customWidth="1"/>
    <col min="13565" max="13807" width="9.42578125" style="81"/>
    <col min="13808" max="13808" width="6.140625" style="81" customWidth="1"/>
    <col min="13809" max="13809" width="15.7109375" style="81" customWidth="1"/>
    <col min="13810" max="13810" width="0" style="81" hidden="1" customWidth="1"/>
    <col min="13811" max="13819" width="11" style="81" customWidth="1"/>
    <col min="13820" max="13820" width="0.7109375" style="81" customWidth="1"/>
    <col min="13821" max="14063" width="9.42578125" style="81"/>
    <col min="14064" max="14064" width="6.140625" style="81" customWidth="1"/>
    <col min="14065" max="14065" width="15.7109375" style="81" customWidth="1"/>
    <col min="14066" max="14066" width="0" style="81" hidden="1" customWidth="1"/>
    <col min="14067" max="14075" width="11" style="81" customWidth="1"/>
    <col min="14076" max="14076" width="0.7109375" style="81" customWidth="1"/>
    <col min="14077" max="14319" width="9.42578125" style="81"/>
    <col min="14320" max="14320" width="6.140625" style="81" customWidth="1"/>
    <col min="14321" max="14321" width="15.7109375" style="81" customWidth="1"/>
    <col min="14322" max="14322" width="0" style="81" hidden="1" customWidth="1"/>
    <col min="14323" max="14331" width="11" style="81" customWidth="1"/>
    <col min="14332" max="14332" width="0.7109375" style="81" customWidth="1"/>
    <col min="14333" max="14575" width="9.42578125" style="81"/>
    <col min="14576" max="14576" width="6.140625" style="81" customWidth="1"/>
    <col min="14577" max="14577" width="15.7109375" style="81" customWidth="1"/>
    <col min="14578" max="14578" width="0" style="81" hidden="1" customWidth="1"/>
    <col min="14579" max="14587" width="11" style="81" customWidth="1"/>
    <col min="14588" max="14588" width="0.7109375" style="81" customWidth="1"/>
    <col min="14589" max="14831" width="9.42578125" style="81"/>
    <col min="14832" max="14832" width="6.140625" style="81" customWidth="1"/>
    <col min="14833" max="14833" width="15.7109375" style="81" customWidth="1"/>
    <col min="14834" max="14834" width="0" style="81" hidden="1" customWidth="1"/>
    <col min="14835" max="14843" width="11" style="81" customWidth="1"/>
    <col min="14844" max="14844" width="0.7109375" style="81" customWidth="1"/>
    <col min="14845" max="15087" width="9.42578125" style="81"/>
    <col min="15088" max="15088" width="6.140625" style="81" customWidth="1"/>
    <col min="15089" max="15089" width="15.7109375" style="81" customWidth="1"/>
    <col min="15090" max="15090" width="0" style="81" hidden="1" customWidth="1"/>
    <col min="15091" max="15099" width="11" style="81" customWidth="1"/>
    <col min="15100" max="15100" width="0.7109375" style="81" customWidth="1"/>
    <col min="15101" max="15343" width="9.42578125" style="81"/>
    <col min="15344" max="15344" width="6.140625" style="81" customWidth="1"/>
    <col min="15345" max="15345" width="15.7109375" style="81" customWidth="1"/>
    <col min="15346" max="15346" width="0" style="81" hidden="1" customWidth="1"/>
    <col min="15347" max="15355" width="11" style="81" customWidth="1"/>
    <col min="15356" max="15356" width="0.7109375" style="81" customWidth="1"/>
    <col min="15357" max="15599" width="9.42578125" style="81"/>
    <col min="15600" max="15600" width="6.140625" style="81" customWidth="1"/>
    <col min="15601" max="15601" width="15.7109375" style="81" customWidth="1"/>
    <col min="15602" max="15602" width="0" style="81" hidden="1" customWidth="1"/>
    <col min="15603" max="15611" width="11" style="81" customWidth="1"/>
    <col min="15612" max="15612" width="0.7109375" style="81" customWidth="1"/>
    <col min="15613" max="15855" width="9.42578125" style="81"/>
    <col min="15856" max="15856" width="6.140625" style="81" customWidth="1"/>
    <col min="15857" max="15857" width="15.7109375" style="81" customWidth="1"/>
    <col min="15858" max="15858" width="0" style="81" hidden="1" customWidth="1"/>
    <col min="15859" max="15867" width="11" style="81" customWidth="1"/>
    <col min="15868" max="15868" width="0.7109375" style="81" customWidth="1"/>
    <col min="15869" max="16111" width="9.42578125" style="81"/>
    <col min="16112" max="16112" width="6.140625" style="81" customWidth="1"/>
    <col min="16113" max="16113" width="15.7109375" style="81" customWidth="1"/>
    <col min="16114" max="16114" width="0" style="81" hidden="1" customWidth="1"/>
    <col min="16115" max="16123" width="11" style="81" customWidth="1"/>
    <col min="16124" max="16124" width="0.7109375" style="81" customWidth="1"/>
    <col min="16125" max="16384" width="9.42578125" style="81"/>
  </cols>
  <sheetData>
    <row r="1" spans="1:23" ht="31.5" customHeight="1" x14ac:dyDescent="0.25">
      <c r="A1" s="313" t="s">
        <v>129</v>
      </c>
      <c r="B1" s="313"/>
      <c r="C1" s="313"/>
      <c r="D1" s="313"/>
      <c r="E1" s="313"/>
      <c r="F1" s="313"/>
      <c r="G1" s="313"/>
      <c r="H1" s="313"/>
      <c r="I1" s="313"/>
      <c r="J1" s="313"/>
      <c r="K1" s="313"/>
      <c r="L1" s="313"/>
      <c r="O1" s="313" t="s">
        <v>162</v>
      </c>
      <c r="P1" s="313"/>
      <c r="Q1" s="313"/>
      <c r="R1" s="313"/>
      <c r="S1" s="313"/>
      <c r="T1" s="128"/>
      <c r="U1" s="82"/>
      <c r="V1" s="82"/>
      <c r="W1" s="128"/>
    </row>
    <row r="2" spans="1:23" ht="21" customHeight="1" x14ac:dyDescent="0.2">
      <c r="A2" s="314"/>
      <c r="B2" s="314"/>
      <c r="C2" s="95"/>
      <c r="D2" s="315" t="s">
        <v>130</v>
      </c>
      <c r="E2" s="315"/>
      <c r="F2" s="315"/>
      <c r="G2" s="315"/>
      <c r="H2" s="315"/>
      <c r="I2" s="315"/>
      <c r="J2" s="315"/>
      <c r="K2" s="315"/>
      <c r="L2" s="315"/>
      <c r="O2" s="320" t="s">
        <v>319</v>
      </c>
      <c r="P2" s="316" t="s">
        <v>153</v>
      </c>
      <c r="Q2" s="316" t="s">
        <v>154</v>
      </c>
      <c r="R2" s="322" t="s">
        <v>318</v>
      </c>
      <c r="S2" s="323"/>
    </row>
    <row r="3" spans="1:23" ht="31.5" customHeight="1" x14ac:dyDescent="0.2">
      <c r="A3" s="314"/>
      <c r="B3" s="314"/>
      <c r="C3" s="83"/>
      <c r="D3" s="84" t="s">
        <v>131</v>
      </c>
      <c r="E3" s="84" t="s">
        <v>132</v>
      </c>
      <c r="F3" s="84" t="s">
        <v>133</v>
      </c>
      <c r="G3" s="84" t="s">
        <v>134</v>
      </c>
      <c r="H3" s="84" t="s">
        <v>135</v>
      </c>
      <c r="I3" s="84" t="s">
        <v>136</v>
      </c>
      <c r="J3" s="84" t="s">
        <v>137</v>
      </c>
      <c r="K3" s="84" t="s">
        <v>138</v>
      </c>
      <c r="L3" s="84" t="s">
        <v>139</v>
      </c>
      <c r="O3" s="321"/>
      <c r="P3" s="317"/>
      <c r="Q3" s="317"/>
      <c r="R3" s="324"/>
      <c r="S3" s="325"/>
    </row>
    <row r="4" spans="1:23" ht="37.5" customHeight="1" x14ac:dyDescent="0.2">
      <c r="A4" s="308" t="s">
        <v>71</v>
      </c>
      <c r="B4" s="84" t="s">
        <v>144</v>
      </c>
      <c r="C4" s="85" t="s">
        <v>140</v>
      </c>
      <c r="D4" s="190">
        <v>600</v>
      </c>
      <c r="E4" s="190">
        <v>840</v>
      </c>
      <c r="F4" s="190">
        <v>1080</v>
      </c>
      <c r="G4" s="190">
        <v>1320</v>
      </c>
      <c r="H4" s="190">
        <v>1560</v>
      </c>
      <c r="I4" s="190">
        <v>1800</v>
      </c>
      <c r="J4" s="190">
        <v>2040</v>
      </c>
      <c r="K4" s="190">
        <v>2280</v>
      </c>
      <c r="L4" s="190">
        <v>2520</v>
      </c>
      <c r="O4" s="176" t="s">
        <v>155</v>
      </c>
      <c r="P4" s="86" t="s">
        <v>156</v>
      </c>
      <c r="Q4" s="86" t="s">
        <v>156</v>
      </c>
      <c r="R4" s="86" t="s">
        <v>156</v>
      </c>
      <c r="S4" s="318" t="s">
        <v>320</v>
      </c>
    </row>
    <row r="5" spans="1:23" ht="37.5" customHeight="1" x14ac:dyDescent="0.2">
      <c r="A5" s="308"/>
      <c r="B5" s="84" t="s">
        <v>132</v>
      </c>
      <c r="C5" s="85" t="s">
        <v>141</v>
      </c>
      <c r="D5" s="191">
        <v>720</v>
      </c>
      <c r="E5" s="191">
        <v>960</v>
      </c>
      <c r="F5" s="191">
        <v>1200</v>
      </c>
      <c r="G5" s="191">
        <v>1440</v>
      </c>
      <c r="H5" s="191">
        <v>1680</v>
      </c>
      <c r="I5" s="191">
        <v>1920</v>
      </c>
      <c r="J5" s="191">
        <v>2160</v>
      </c>
      <c r="K5" s="191">
        <v>2400</v>
      </c>
      <c r="L5" s="191">
        <v>2640</v>
      </c>
      <c r="O5" s="176" t="s">
        <v>157</v>
      </c>
      <c r="P5" s="86" t="s">
        <v>156</v>
      </c>
      <c r="Q5" s="86" t="s">
        <v>156</v>
      </c>
      <c r="R5" s="86" t="s">
        <v>156</v>
      </c>
      <c r="S5" s="319"/>
    </row>
    <row r="6" spans="1:23" ht="37.5" customHeight="1" x14ac:dyDescent="0.2">
      <c r="A6" s="308"/>
      <c r="B6" s="84" t="s">
        <v>133</v>
      </c>
      <c r="C6" s="85" t="s">
        <v>142</v>
      </c>
      <c r="D6" s="190">
        <v>840</v>
      </c>
      <c r="E6" s="190">
        <v>1080</v>
      </c>
      <c r="F6" s="190">
        <v>1320</v>
      </c>
      <c r="G6" s="190">
        <v>1560</v>
      </c>
      <c r="H6" s="190">
        <v>1800</v>
      </c>
      <c r="I6" s="190">
        <v>2040</v>
      </c>
      <c r="J6" s="190">
        <v>2280</v>
      </c>
      <c r="K6" s="190">
        <v>2520</v>
      </c>
      <c r="L6" s="190">
        <v>2760</v>
      </c>
      <c r="O6" s="176" t="s">
        <v>158</v>
      </c>
      <c r="P6" s="180" t="s">
        <v>159</v>
      </c>
      <c r="Q6" s="180" t="s">
        <v>159</v>
      </c>
      <c r="R6" s="86" t="s">
        <v>156</v>
      </c>
      <c r="S6" s="86" t="s">
        <v>160</v>
      </c>
    </row>
    <row r="7" spans="1:23" ht="37.5" customHeight="1" x14ac:dyDescent="0.2">
      <c r="A7" s="308"/>
      <c r="B7" s="84" t="s">
        <v>134</v>
      </c>
      <c r="C7" s="85" t="s">
        <v>143</v>
      </c>
      <c r="D7" s="191">
        <v>960</v>
      </c>
      <c r="E7" s="191">
        <v>1200</v>
      </c>
      <c r="F7" s="191">
        <v>1440</v>
      </c>
      <c r="G7" s="191">
        <v>1680</v>
      </c>
      <c r="H7" s="191">
        <v>1920</v>
      </c>
      <c r="I7" s="191">
        <v>2160</v>
      </c>
      <c r="J7" s="191">
        <v>2400</v>
      </c>
      <c r="K7" s="191">
        <v>2640</v>
      </c>
      <c r="L7" s="191">
        <v>2880</v>
      </c>
      <c r="O7" s="176" t="s">
        <v>317</v>
      </c>
      <c r="P7" s="180" t="s">
        <v>159</v>
      </c>
      <c r="Q7" s="180" t="s">
        <v>323</v>
      </c>
      <c r="R7" s="86" t="s">
        <v>156</v>
      </c>
      <c r="S7" s="177" t="s">
        <v>268</v>
      </c>
    </row>
    <row r="8" spans="1:23" ht="37.5" customHeight="1" x14ac:dyDescent="0.2">
      <c r="A8" s="308"/>
      <c r="B8" s="84" t="s">
        <v>145</v>
      </c>
      <c r="C8" s="85"/>
      <c r="D8" s="190">
        <v>1080</v>
      </c>
      <c r="E8" s="190">
        <v>1320</v>
      </c>
      <c r="F8" s="190">
        <v>1560</v>
      </c>
      <c r="G8" s="190">
        <v>1800</v>
      </c>
      <c r="H8" s="190">
        <v>2040</v>
      </c>
      <c r="I8" s="190">
        <v>2280</v>
      </c>
      <c r="J8" s="190">
        <v>2520</v>
      </c>
      <c r="K8" s="190">
        <v>2760</v>
      </c>
      <c r="L8" s="190">
        <v>3000</v>
      </c>
      <c r="O8" s="176" t="s">
        <v>161</v>
      </c>
      <c r="P8" s="180" t="s">
        <v>159</v>
      </c>
      <c r="Q8" s="180" t="s">
        <v>159</v>
      </c>
      <c r="R8" s="86" t="s">
        <v>156</v>
      </c>
      <c r="S8" s="86" t="s">
        <v>269</v>
      </c>
    </row>
    <row r="9" spans="1:23" ht="17.25" customHeight="1" x14ac:dyDescent="0.2">
      <c r="O9" s="71" t="s">
        <v>163</v>
      </c>
      <c r="P9" s="72"/>
      <c r="Q9" s="72"/>
      <c r="R9" s="72"/>
      <c r="S9" s="72"/>
      <c r="T9" s="73"/>
      <c r="U9" s="70"/>
    </row>
    <row r="10" spans="1:23" ht="14.25" customHeight="1" x14ac:dyDescent="0.2">
      <c r="B10" s="74"/>
      <c r="C10" s="74"/>
      <c r="D10" s="87" t="s">
        <v>146</v>
      </c>
      <c r="E10" s="87"/>
      <c r="F10" s="74"/>
      <c r="G10" s="74"/>
      <c r="H10" s="74"/>
      <c r="I10" s="74"/>
      <c r="J10" s="74"/>
      <c r="K10" s="74"/>
      <c r="L10" s="74"/>
      <c r="O10" s="306" t="s">
        <v>328</v>
      </c>
      <c r="P10" s="306"/>
      <c r="Q10" s="306"/>
      <c r="R10" s="306"/>
      <c r="S10" s="306"/>
      <c r="T10" s="306"/>
      <c r="U10" s="306"/>
    </row>
    <row r="11" spans="1:23" ht="14.25" customHeight="1" x14ac:dyDescent="0.2">
      <c r="B11" s="74"/>
      <c r="C11" s="74"/>
      <c r="D11" s="87" t="s">
        <v>147</v>
      </c>
      <c r="E11" s="87"/>
      <c r="F11" s="74"/>
      <c r="G11" s="74"/>
      <c r="H11" s="74"/>
      <c r="I11" s="74"/>
      <c r="J11" s="74"/>
      <c r="K11" s="74"/>
      <c r="L11" s="74"/>
      <c r="O11" s="306"/>
      <c r="P11" s="306"/>
      <c r="Q11" s="306"/>
      <c r="R11" s="306"/>
      <c r="S11" s="306"/>
      <c r="T11" s="306"/>
      <c r="U11" s="306"/>
    </row>
    <row r="12" spans="1:23" ht="14.25" customHeight="1" x14ac:dyDescent="0.2">
      <c r="B12" s="74"/>
      <c r="C12" s="74"/>
      <c r="D12" s="87" t="s">
        <v>148</v>
      </c>
      <c r="E12" s="87"/>
      <c r="F12" s="74"/>
      <c r="G12" s="74"/>
      <c r="H12" s="74"/>
      <c r="I12" s="74"/>
      <c r="J12" s="74"/>
      <c r="K12" s="74"/>
      <c r="L12" s="74"/>
      <c r="O12" s="71" t="s">
        <v>164</v>
      </c>
      <c r="P12" s="72"/>
      <c r="Q12" s="72"/>
      <c r="R12" s="72"/>
      <c r="S12" s="72"/>
      <c r="T12" s="73"/>
      <c r="U12" s="70"/>
    </row>
    <row r="13" spans="1:23" ht="14.25" customHeight="1" x14ac:dyDescent="0.2">
      <c r="B13" s="74"/>
      <c r="C13" s="74"/>
      <c r="D13" s="87" t="s">
        <v>169</v>
      </c>
      <c r="E13" s="87"/>
      <c r="F13" s="74"/>
      <c r="G13" s="74"/>
      <c r="H13" s="74"/>
      <c r="I13" s="74"/>
      <c r="J13" s="74"/>
      <c r="K13" s="74"/>
      <c r="L13" s="74"/>
      <c r="O13" s="306" t="s">
        <v>295</v>
      </c>
      <c r="P13" s="306"/>
      <c r="Q13" s="306"/>
      <c r="R13" s="306"/>
      <c r="S13" s="306"/>
      <c r="T13" s="306"/>
      <c r="U13" s="306"/>
    </row>
    <row r="14" spans="1:23" ht="12" customHeight="1" x14ac:dyDescent="0.2">
      <c r="O14" s="306"/>
      <c r="P14" s="306"/>
      <c r="Q14" s="306"/>
      <c r="R14" s="306"/>
      <c r="S14" s="306"/>
      <c r="T14" s="306"/>
      <c r="U14" s="306"/>
    </row>
    <row r="15" spans="1:23" ht="15" customHeight="1" x14ac:dyDescent="0.2">
      <c r="A15" s="309" t="s">
        <v>263</v>
      </c>
      <c r="B15" s="309"/>
      <c r="C15" s="309"/>
      <c r="D15" s="309"/>
      <c r="E15" s="309"/>
      <c r="F15" s="309"/>
      <c r="G15" s="309"/>
      <c r="H15" s="309"/>
      <c r="I15" s="309"/>
      <c r="J15" s="309"/>
      <c r="K15" s="309"/>
      <c r="L15" s="309"/>
      <c r="O15" s="306"/>
      <c r="P15" s="306"/>
      <c r="Q15" s="306"/>
      <c r="R15" s="306"/>
      <c r="S15" s="306"/>
      <c r="T15" s="306"/>
      <c r="U15" s="306"/>
    </row>
    <row r="16" spans="1:23" ht="14.25" customHeight="1" x14ac:dyDescent="0.2">
      <c r="O16" s="306" t="s">
        <v>165</v>
      </c>
      <c r="P16" s="306"/>
      <c r="Q16" s="306"/>
      <c r="R16" s="306"/>
      <c r="S16" s="306"/>
      <c r="T16" s="306"/>
      <c r="U16" s="306"/>
    </row>
    <row r="17" spans="2:21" ht="14.25" customHeight="1" x14ac:dyDescent="0.2">
      <c r="C17" s="88"/>
      <c r="D17" s="310" t="s">
        <v>264</v>
      </c>
      <c r="E17" s="311"/>
      <c r="I17" s="89"/>
      <c r="J17" s="310" t="s">
        <v>265</v>
      </c>
      <c r="K17" s="311"/>
      <c r="O17" s="306"/>
      <c r="P17" s="306"/>
      <c r="Q17" s="306"/>
      <c r="R17" s="306"/>
      <c r="S17" s="306"/>
      <c r="T17" s="306"/>
      <c r="U17" s="306"/>
    </row>
    <row r="18" spans="2:21" ht="14.25" customHeight="1" x14ac:dyDescent="0.2">
      <c r="D18" s="90" t="s">
        <v>149</v>
      </c>
      <c r="E18" s="91"/>
      <c r="F18" s="89"/>
      <c r="G18" s="89"/>
      <c r="H18" s="89"/>
      <c r="I18" s="89"/>
      <c r="J18" s="90" t="s">
        <v>150</v>
      </c>
      <c r="K18" s="89"/>
      <c r="O18" s="71" t="s">
        <v>166</v>
      </c>
      <c r="P18" s="72"/>
      <c r="Q18" s="72"/>
      <c r="R18" s="72"/>
      <c r="S18" s="72"/>
      <c r="T18" s="73"/>
      <c r="U18" s="70"/>
    </row>
    <row r="19" spans="2:21" ht="14.25" customHeight="1" x14ac:dyDescent="0.2">
      <c r="D19" s="90" t="s">
        <v>244</v>
      </c>
      <c r="E19" s="92"/>
      <c r="J19" s="90"/>
      <c r="O19" s="306" t="s">
        <v>294</v>
      </c>
      <c r="P19" s="306"/>
      <c r="Q19" s="306"/>
      <c r="R19" s="306"/>
      <c r="S19" s="306"/>
      <c r="T19" s="306"/>
      <c r="U19" s="306"/>
    </row>
    <row r="20" spans="2:21" ht="14.25" customHeight="1" x14ac:dyDescent="0.2">
      <c r="D20" s="93"/>
      <c r="O20" s="306"/>
      <c r="P20" s="306"/>
      <c r="Q20" s="306"/>
      <c r="R20" s="306"/>
      <c r="S20" s="306"/>
      <c r="T20" s="306"/>
      <c r="U20" s="306"/>
    </row>
    <row r="21" spans="2:21" ht="9.75" customHeight="1" x14ac:dyDescent="0.2">
      <c r="O21" s="306"/>
      <c r="P21" s="306"/>
      <c r="Q21" s="306"/>
      <c r="R21" s="306"/>
      <c r="S21" s="306"/>
      <c r="T21" s="306"/>
      <c r="U21" s="306"/>
    </row>
    <row r="22" spans="2:21" ht="14.25" customHeight="1" x14ac:dyDescent="0.2">
      <c r="D22" s="81" t="s">
        <v>266</v>
      </c>
      <c r="O22" s="307" t="s">
        <v>167</v>
      </c>
      <c r="P22" s="307"/>
      <c r="Q22" s="307"/>
      <c r="R22" s="307"/>
      <c r="S22" s="307"/>
      <c r="T22" s="307"/>
      <c r="U22" s="307"/>
    </row>
    <row r="23" spans="2:21" ht="14.25" customHeight="1" x14ac:dyDescent="0.2">
      <c r="O23" s="307"/>
      <c r="P23" s="307"/>
      <c r="Q23" s="307"/>
      <c r="R23" s="307"/>
      <c r="S23" s="307"/>
      <c r="T23" s="307"/>
      <c r="U23" s="307"/>
    </row>
    <row r="24" spans="2:21" ht="14.25" customHeight="1" x14ac:dyDescent="0.2">
      <c r="O24" s="312" t="s">
        <v>321</v>
      </c>
      <c r="P24" s="312"/>
      <c r="Q24" s="312"/>
      <c r="R24" s="312"/>
      <c r="S24" s="312"/>
      <c r="T24" s="312"/>
      <c r="U24" s="312"/>
    </row>
    <row r="25" spans="2:21" ht="14.25" customHeight="1" x14ac:dyDescent="0.2">
      <c r="O25" s="71" t="s">
        <v>168</v>
      </c>
      <c r="P25" s="192"/>
      <c r="Q25" s="192"/>
      <c r="R25" s="192"/>
      <c r="S25" s="192"/>
      <c r="T25" s="192"/>
      <c r="U25" s="192"/>
    </row>
    <row r="26" spans="2:21" ht="14.25" customHeight="1" x14ac:dyDescent="0.2">
      <c r="O26" s="306" t="s">
        <v>270</v>
      </c>
      <c r="P26" s="306"/>
      <c r="Q26" s="306"/>
      <c r="R26" s="306"/>
      <c r="S26" s="306"/>
      <c r="T26" s="306"/>
      <c r="U26" s="192"/>
    </row>
    <row r="27" spans="2:21" ht="12" customHeight="1" x14ac:dyDescent="0.2">
      <c r="O27" s="306"/>
      <c r="P27" s="306"/>
      <c r="Q27" s="306"/>
      <c r="R27" s="306"/>
      <c r="S27" s="306"/>
      <c r="T27" s="306"/>
      <c r="U27" s="192"/>
    </row>
    <row r="28" spans="2:21" ht="10.5" customHeight="1" x14ac:dyDescent="0.2">
      <c r="O28" s="306"/>
      <c r="P28" s="306"/>
      <c r="Q28" s="306"/>
      <c r="R28" s="306"/>
      <c r="S28" s="306"/>
      <c r="T28" s="306"/>
      <c r="U28" s="193"/>
    </row>
    <row r="29" spans="2:21" ht="12.75" customHeight="1" x14ac:dyDescent="0.2">
      <c r="O29" s="307" t="s">
        <v>327</v>
      </c>
      <c r="P29" s="307"/>
      <c r="Q29" s="307"/>
      <c r="R29" s="307"/>
      <c r="S29" s="307"/>
      <c r="T29" s="307"/>
      <c r="U29" s="193"/>
    </row>
    <row r="30" spans="2:21" ht="12.75" customHeight="1" x14ac:dyDescent="0.2"/>
    <row r="31" spans="2:21" ht="12.75" customHeight="1" x14ac:dyDescent="0.25">
      <c r="B31" s="229" t="s">
        <v>243</v>
      </c>
      <c r="K31" s="140" t="s">
        <v>267</v>
      </c>
      <c r="O31" s="71" t="s">
        <v>322</v>
      </c>
    </row>
    <row r="32" spans="2:21" ht="12.75" customHeight="1" x14ac:dyDescent="0.2">
      <c r="O32" s="306" t="s">
        <v>271</v>
      </c>
      <c r="P32" s="306"/>
      <c r="Q32" s="306"/>
      <c r="R32" s="306"/>
      <c r="S32" s="306"/>
      <c r="T32" s="306"/>
      <c r="U32" s="306"/>
    </row>
    <row r="33" ht="12.75" customHeight="1" x14ac:dyDescent="0.2"/>
    <row r="34" ht="11.45" customHeight="1" x14ac:dyDescent="0.2"/>
  </sheetData>
  <mergeCells count="22">
    <mergeCell ref="A1:L1"/>
    <mergeCell ref="A2:B3"/>
    <mergeCell ref="D2:L2"/>
    <mergeCell ref="O10:U11"/>
    <mergeCell ref="O16:U17"/>
    <mergeCell ref="P2:P3"/>
    <mergeCell ref="Q2:Q3"/>
    <mergeCell ref="S4:S5"/>
    <mergeCell ref="J17:K17"/>
    <mergeCell ref="O2:O3"/>
    <mergeCell ref="O1:S1"/>
    <mergeCell ref="R2:S3"/>
    <mergeCell ref="O32:U32"/>
    <mergeCell ref="O22:U23"/>
    <mergeCell ref="A4:A8"/>
    <mergeCell ref="A15:L15"/>
    <mergeCell ref="D17:E17"/>
    <mergeCell ref="O24:U24"/>
    <mergeCell ref="O29:T29"/>
    <mergeCell ref="O26:T28"/>
    <mergeCell ref="O19:U21"/>
    <mergeCell ref="O13:U15"/>
  </mergeCells>
  <printOptions horizontalCentered="1"/>
  <pageMargins left="0.5" right="0.5" top="0.5" bottom="0.5" header="0.5" footer="0.5"/>
  <pageSetup scale="90" orientation="landscape" r:id="rId1"/>
  <headerFooter alignWithMargins="0">
    <oddFooter>&amp;L&amp;9&amp;F:  &amp;A</oddFooter>
  </headerFooter>
  <colBreaks count="2" manualBreakCount="2">
    <brk id="13" max="1048575" man="1"/>
    <brk id="22"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C14" sqref="C14"/>
    </sheetView>
  </sheetViews>
  <sheetFormatPr defaultRowHeight="12.75" x14ac:dyDescent="0.2"/>
  <sheetData>
    <row r="2" spans="2:2" x14ac:dyDescent="0.2">
      <c r="B2" s="141" t="s">
        <v>292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SUM2018 Budget Worksheet</vt:lpstr>
      <vt:lpstr>Employee Worksheet</vt:lpstr>
      <vt:lpstr>Equipment and Gratuities</vt:lpstr>
      <vt:lpstr>Definitions and Formulas</vt:lpstr>
      <vt:lpstr>Compensation Reference</vt:lpstr>
      <vt:lpstr>Detailed Expense Worksheet</vt:lpstr>
      <vt:lpstr>'Compensation Reference'!Print_Area</vt:lpstr>
      <vt:lpstr>'Definitions and Formulas'!Print_Area</vt:lpstr>
      <vt:lpstr>'Employee Worksheet'!Print_Area</vt:lpstr>
      <vt:lpstr>'Equipment and Gratuities'!Print_Area</vt:lpstr>
      <vt:lpstr>'SUM2018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Ciccone, Jackie - cicconjb</cp:lastModifiedBy>
  <cp:lastPrinted>2017-06-20T15:18:05Z</cp:lastPrinted>
  <dcterms:created xsi:type="dcterms:W3CDTF">1998-06-24T18:49:35Z</dcterms:created>
  <dcterms:modified xsi:type="dcterms:W3CDTF">2017-06-26T15:39:17Z</dcterms:modified>
</cp:coreProperties>
</file>