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C:\Users\goodjl\Desktop\"/>
    </mc:Choice>
  </mc:AlternateContent>
  <bookViews>
    <workbookView xWindow="0" yWindow="0" windowWidth="28800" windowHeight="11835"/>
  </bookViews>
  <sheets>
    <sheet name="SUM2017 Budget Worksheet" sheetId="1" r:id="rId1"/>
    <sheet name="Budget Supplement A" sheetId="3" r:id="rId2"/>
    <sheet name="Budget Supplement B" sheetId="5" r:id="rId3"/>
    <sheet name="Definitions and Formulas" sheetId="8" r:id="rId4"/>
    <sheet name="Compensation Worksheet" sheetId="7" r:id="rId5"/>
    <sheet name="Detailed Expense Worksheet" sheetId="9" r:id="rId6"/>
  </sheets>
  <definedNames>
    <definedName name="_xlnm.Print_Area" localSheetId="1">'Budget Supplement A'!$A$1:$E$33</definedName>
    <definedName name="_xlnm.Print_Area" localSheetId="2">'Budget Supplement B'!$A$2:$L$34</definedName>
    <definedName name="_xlnm.Print_Area" localSheetId="4">'Compensation Worksheet'!$A$1:$AK$32</definedName>
    <definedName name="_xlnm.Print_Area" localSheetId="3">'Definitions and Formulas'!$A$1:$F$28</definedName>
    <definedName name="_xlnm.Print_Area" localSheetId="0">'SUM2017 Budget Worksheet'!$A$2:$R$42</definedName>
  </definedNames>
  <calcPr calcId="152511"/>
</workbook>
</file>

<file path=xl/calcChain.xml><?xml version="1.0" encoding="utf-8"?>
<calcChain xmlns="http://schemas.openxmlformats.org/spreadsheetml/2006/main">
  <c r="N40" i="1" l="1"/>
  <c r="M37" i="1"/>
  <c r="L38" i="1" l="1"/>
  <c r="L40" i="1" s="1"/>
  <c r="J38" i="1"/>
  <c r="I38" i="1"/>
  <c r="H4" i="1" l="1"/>
  <c r="H3" i="1"/>
  <c r="K36" i="1"/>
  <c r="K34" i="1"/>
  <c r="K33" i="1"/>
  <c r="K32" i="1"/>
  <c r="K38" i="1" s="1"/>
  <c r="K21" i="1"/>
  <c r="K22" i="1"/>
  <c r="K23" i="1"/>
  <c r="K24" i="1"/>
  <c r="K25" i="1"/>
  <c r="K26" i="1"/>
  <c r="K27" i="1"/>
  <c r="K28" i="1"/>
  <c r="K20" i="1"/>
  <c r="K16" i="1"/>
  <c r="K15" i="1"/>
  <c r="K14" i="1"/>
  <c r="K13" i="1"/>
  <c r="K11" i="1"/>
  <c r="K9" i="1"/>
  <c r="K8" i="1"/>
  <c r="J29" i="1"/>
  <c r="U6" i="1" l="1"/>
  <c r="E9" i="1"/>
  <c r="J2" i="5" l="1"/>
  <c r="I2" i="1"/>
  <c r="E2" i="5" s="1"/>
  <c r="M13" i="1"/>
  <c r="N13" i="1" s="1"/>
  <c r="M10" i="1"/>
  <c r="N10" i="1" s="1"/>
  <c r="M35" i="1"/>
  <c r="N35" i="1" s="1"/>
  <c r="U21" i="1"/>
  <c r="E13" i="1"/>
  <c r="D17" i="1"/>
  <c r="E17" i="1" s="1"/>
  <c r="I24" i="5"/>
  <c r="E14" i="1"/>
  <c r="E15" i="1"/>
  <c r="E16" i="1"/>
  <c r="U5" i="1"/>
  <c r="U7" i="1" s="1"/>
  <c r="U18" i="1" s="1"/>
  <c r="V25" i="1" s="1"/>
  <c r="U4" i="1"/>
  <c r="K29" i="1"/>
  <c r="I17" i="1"/>
  <c r="I29" i="1"/>
  <c r="L29" i="1"/>
  <c r="L17" i="1"/>
  <c r="I16" i="5"/>
  <c r="W13" i="1"/>
  <c r="C20" i="3"/>
  <c r="W14" i="1"/>
  <c r="W15" i="1"/>
  <c r="W16" i="1"/>
  <c r="D37" i="5"/>
  <c r="N33" i="1"/>
  <c r="N24" i="1"/>
  <c r="N25" i="1"/>
  <c r="N21" i="1"/>
  <c r="N22" i="1"/>
  <c r="N11" i="1"/>
  <c r="N14" i="1"/>
  <c r="N15" i="1"/>
  <c r="N16" i="1"/>
  <c r="N23" i="1"/>
  <c r="N32" i="1"/>
  <c r="N9" i="1"/>
  <c r="N27" i="1"/>
  <c r="N28" i="1"/>
  <c r="N36" i="1"/>
  <c r="N20" i="1"/>
  <c r="N34" i="1"/>
  <c r="N8" i="1"/>
  <c r="E37" i="1"/>
  <c r="E38" i="1"/>
  <c r="E40" i="1"/>
  <c r="E39" i="1"/>
  <c r="I39" i="1" l="1"/>
  <c r="I40" i="1"/>
  <c r="I41" i="1" s="1"/>
  <c r="U25" i="1"/>
  <c r="W25" i="1" s="1"/>
  <c r="M17" i="1"/>
  <c r="U11" i="1"/>
  <c r="U19" i="1" s="1"/>
  <c r="V21" i="1" s="1"/>
  <c r="W21" i="1" s="1"/>
  <c r="Q2" i="1"/>
  <c r="D1" i="3"/>
  <c r="E21" i="1"/>
  <c r="N37" i="1" l="1"/>
  <c r="E27" i="1"/>
  <c r="W26" i="1"/>
  <c r="M26" i="1" s="1"/>
  <c r="N26" i="1" s="1"/>
  <c r="N29" i="1" s="1"/>
  <c r="M29" i="1" l="1"/>
  <c r="M38" i="1"/>
  <c r="N38" i="1" s="1"/>
  <c r="M40" i="1" l="1"/>
  <c r="K12" i="1"/>
  <c r="K17" i="1" s="1"/>
  <c r="J17" i="1"/>
  <c r="J39" i="1" s="1"/>
  <c r="K39" i="1" s="1"/>
  <c r="N39" i="1" s="1"/>
  <c r="J40" i="1" l="1"/>
  <c r="J41" i="1" s="1"/>
  <c r="K40" i="1"/>
  <c r="K41" i="1" s="1"/>
  <c r="N12" i="1"/>
  <c r="N17" i="1" s="1"/>
  <c r="N41" i="1" l="1"/>
  <c r="E29" i="1" s="1"/>
  <c r="L47" i="1" s="1"/>
  <c r="E31" i="1" l="1"/>
</calcChain>
</file>

<file path=xl/comments1.xml><?xml version="1.0" encoding="utf-8"?>
<comments xmlns="http://schemas.openxmlformats.org/spreadsheetml/2006/main">
  <authors>
    <author>Jackie Ciccone</author>
    <author>International Programs</author>
    <author>Ciccone, Jackie - cicconjb</author>
    <author>xdts</author>
    <author>cicconjb</author>
    <author>Jacqueline Ciccone</author>
  </authors>
  <commentList>
    <comment ref="E2" authorId="0" shapeId="0">
      <text>
        <r>
          <rPr>
            <sz val="10"/>
            <color indexed="81"/>
            <rFont val="Tahoma"/>
            <family val="2"/>
          </rPr>
          <t>insert estimated rate of exchange which will convert foreign currency line items into U.S. dollars</t>
        </r>
        <r>
          <rPr>
            <b/>
            <sz val="8"/>
            <color indexed="81"/>
            <rFont val="Tahoma"/>
            <family val="2"/>
          </rPr>
          <t xml:space="preserve">
</t>
        </r>
      </text>
    </comment>
    <comment ref="H2" authorId="1" shapeId="0">
      <text>
        <r>
          <rPr>
            <sz val="10"/>
            <color indexed="81"/>
            <rFont val="Tahoma"/>
            <family val="2"/>
          </rPr>
          <t>this cell gives the number of days inclusive from program start date to program end date; use as multiplier for meals, accommodations, daily expenses</t>
        </r>
      </text>
    </comment>
    <comment ref="I5" authorId="0" shapeId="0">
      <text>
        <r>
          <rPr>
            <sz val="10"/>
            <color indexed="81"/>
            <rFont val="Tahoma"/>
            <family val="2"/>
          </rPr>
          <t>funds to be spent on-site in local currency(ies)</t>
        </r>
        <r>
          <rPr>
            <b/>
            <sz val="8"/>
            <color indexed="81"/>
            <rFont val="Tahoma"/>
            <family val="2"/>
          </rPr>
          <t xml:space="preserve">
</t>
        </r>
      </text>
    </comment>
    <comment ref="J5" authorId="0" shapeId="0">
      <text>
        <r>
          <rPr>
            <sz val="10"/>
            <color indexed="81"/>
            <rFont val="Tahoma"/>
            <family val="2"/>
          </rPr>
          <t>funds to be spent on-site in local currency(ies)</t>
        </r>
        <r>
          <rPr>
            <b/>
            <sz val="8"/>
            <color indexed="81"/>
            <rFont val="Tahoma"/>
            <family val="2"/>
          </rPr>
          <t xml:space="preserve">
</t>
        </r>
      </text>
    </comment>
    <comment ref="K5" authorId="0" shapeId="0">
      <text>
        <r>
          <rPr>
            <sz val="10"/>
            <color indexed="81"/>
            <rFont val="Tahoma"/>
            <family val="2"/>
          </rPr>
          <t>foreign currency will be converted to U.S. dollars using exchange rate on page 1</t>
        </r>
        <r>
          <rPr>
            <b/>
            <sz val="8"/>
            <color indexed="81"/>
            <rFont val="Tahoma"/>
            <family val="2"/>
          </rPr>
          <t xml:space="preserve">
</t>
        </r>
      </text>
    </comment>
    <comment ref="L5" authorId="0" shapeId="0">
      <text>
        <r>
          <rPr>
            <sz val="10"/>
            <color indexed="81"/>
            <rFont val="Tahoma"/>
            <family val="2"/>
          </rPr>
          <t>payments made in advance by wire and/or check from  JMU; expenditures made by credit card</t>
        </r>
        <r>
          <rPr>
            <b/>
            <sz val="8"/>
            <color indexed="81"/>
            <rFont val="Tahoma"/>
            <family val="2"/>
          </rPr>
          <t xml:space="preserve">
</t>
        </r>
      </text>
    </comment>
    <comment ref="M5" authorId="0" shapeId="0">
      <text>
        <r>
          <rPr>
            <sz val="10"/>
            <color indexed="81"/>
            <rFont val="Tahoma"/>
            <family val="2"/>
          </rPr>
          <t>payments made by check or reimbursements before or after program</t>
        </r>
        <r>
          <rPr>
            <b/>
            <sz val="8"/>
            <color indexed="81"/>
            <rFont val="Tahoma"/>
            <family val="2"/>
          </rPr>
          <t xml:space="preserve">
</t>
        </r>
      </text>
    </comment>
    <comment ref="N5" authorId="0" shapeId="0">
      <text>
        <r>
          <rPr>
            <sz val="10"/>
            <color indexed="81"/>
            <rFont val="Tahoma"/>
            <family val="2"/>
          </rPr>
          <t>will total across 4 columns</t>
        </r>
        <r>
          <rPr>
            <b/>
            <sz val="8"/>
            <color indexed="81"/>
            <rFont val="Tahoma"/>
            <family val="2"/>
          </rPr>
          <t xml:space="preserve">
</t>
        </r>
      </text>
    </comment>
    <comment ref="B6" authorId="0" shapeId="0">
      <text>
        <r>
          <rPr>
            <sz val="10"/>
            <color indexed="81"/>
            <rFont val="Tahoma"/>
            <family val="2"/>
          </rPr>
          <t>Program Director(s):  
person(s) responsible for teaching and program management</t>
        </r>
        <r>
          <rPr>
            <b/>
            <sz val="10"/>
            <color indexed="81"/>
            <rFont val="Tahoma"/>
            <family val="2"/>
          </rPr>
          <t xml:space="preserve">
</t>
        </r>
        <r>
          <rPr>
            <i/>
            <sz val="10"/>
            <color indexed="81"/>
            <rFont val="Tahoma"/>
            <family val="2"/>
          </rPr>
          <t>See Budget Supplement B for definitions</t>
        </r>
      </text>
    </comment>
    <comment ref="B7" authorId="0" shapeId="0">
      <text>
        <r>
          <rPr>
            <sz val="10"/>
            <color indexed="81"/>
            <rFont val="Tahoma"/>
            <family val="2"/>
          </rPr>
          <t xml:space="preserve">official program title
</t>
        </r>
      </text>
    </comment>
    <comment ref="K7" authorId="2" shapeId="0">
      <text>
        <r>
          <rPr>
            <sz val="9"/>
            <color indexed="81"/>
            <rFont val="Tahoma"/>
            <family val="2"/>
          </rPr>
          <t xml:space="preserve">If the currency is U.S. dollars, use column I and an exchange rate of 1 in cell E2.
</t>
        </r>
      </text>
    </comment>
    <comment ref="B8" authorId="0" shapeId="0">
      <text>
        <r>
          <rPr>
            <sz val="10"/>
            <color indexed="81"/>
            <rFont val="Tahoma"/>
            <family val="2"/>
          </rPr>
          <t>official location of program, I.e. city(ies) and country(ies)</t>
        </r>
        <r>
          <rPr>
            <b/>
            <sz val="8"/>
            <color indexed="81"/>
            <rFont val="Tahoma"/>
            <family val="2"/>
          </rPr>
          <t xml:space="preserve">
</t>
        </r>
      </text>
    </comment>
    <comment ref="E8" authorId="1" shapeId="0">
      <text>
        <r>
          <rPr>
            <sz val="10"/>
            <color indexed="81"/>
            <rFont val="Tahoma"/>
            <family val="2"/>
          </rPr>
          <t>this cell gives the number of days inclusive from program start date to program end date; use as multiplier for meals, accommodations, daily expenses</t>
        </r>
      </text>
    </comment>
    <comment ref="H8" authorId="0" shapeId="0">
      <text>
        <r>
          <rPr>
            <sz val="11"/>
            <color indexed="81"/>
            <rFont val="Tahoma"/>
            <family val="2"/>
          </rPr>
          <t xml:space="preserve">lecture fees or honoraria
</t>
        </r>
      </text>
    </comment>
    <comment ref="P8" authorId="3" shapeId="0">
      <text>
        <r>
          <rPr>
            <b/>
            <sz val="12"/>
            <color indexed="81"/>
            <rFont val="Tahoma"/>
            <family val="2"/>
          </rPr>
          <t xml:space="preserve">
</t>
        </r>
        <r>
          <rPr>
            <b/>
            <i/>
            <sz val="12"/>
            <color indexed="81"/>
            <rFont val="Tahoma"/>
            <family val="2"/>
          </rPr>
          <t xml:space="preserve">
</t>
        </r>
        <r>
          <rPr>
            <b/>
            <i/>
            <sz val="20"/>
            <color indexed="81"/>
            <rFont val="Tahoma"/>
            <family val="2"/>
          </rPr>
          <t>Please do not type in this column!</t>
        </r>
        <r>
          <rPr>
            <b/>
            <sz val="20"/>
            <color indexed="81"/>
            <rFont val="Tahoma"/>
            <family val="2"/>
          </rPr>
          <t xml:space="preserve">
</t>
        </r>
        <r>
          <rPr>
            <b/>
            <sz val="12"/>
            <color indexed="81"/>
            <rFont val="Tahoma"/>
            <family val="2"/>
          </rPr>
          <t xml:space="preserve">
Details/notes 
go in column P ---&gt;</t>
        </r>
        <r>
          <rPr>
            <sz val="9"/>
            <color indexed="81"/>
            <rFont val="Tahoma"/>
            <family val="2"/>
          </rPr>
          <t xml:space="preserve">
</t>
        </r>
      </text>
    </comment>
    <comment ref="B9" authorId="0" shapeId="0">
      <text>
        <r>
          <rPr>
            <sz val="10"/>
            <color indexed="81"/>
            <rFont val="Tahoma"/>
            <family val="2"/>
          </rPr>
          <t>The official start date is the date that students are required to arrive.  This may include day(s) designated for orientation prior to the beginning of classes.</t>
        </r>
      </text>
    </comment>
    <comment ref="D9" authorId="0" shapeId="0">
      <text>
        <r>
          <rPr>
            <sz val="10"/>
            <color indexed="81"/>
            <rFont val="Tahoma"/>
            <family val="2"/>
          </rPr>
          <t>The last day that instruction and accommodations are provided to students is the official program ending date, typically the day they will "check out" of their hotel and leave the site for travel home or elsewhere.</t>
        </r>
      </text>
    </comment>
    <comment ref="H9" authorId="0" shapeId="0">
      <text>
        <r>
          <rPr>
            <sz val="10"/>
            <color indexed="81"/>
            <rFont val="Tahoma"/>
            <family val="2"/>
          </rPr>
          <t xml:space="preserve">site faculty salaries, classroom usage fees
</t>
        </r>
      </text>
    </comment>
    <comment ref="H10" authorId="0" shapeId="0">
      <text>
        <r>
          <rPr>
            <sz val="10"/>
            <color indexed="81"/>
            <rFont val="Tahoma"/>
            <family val="2"/>
          </rPr>
          <t>based on college rate of pay for summer teaching; total will include 7.65% for FICA contribution; OIP will verify amount in February 2006.</t>
        </r>
      </text>
    </comment>
    <comment ref="M10" authorId="2" shapeId="0">
      <text>
        <r>
          <rPr>
            <b/>
            <sz val="11"/>
            <color indexed="81"/>
            <rFont val="Tahoma"/>
            <family val="2"/>
          </rPr>
          <t xml:space="preserve">DO NOT TYPE HERE.
Salaries go on Budget Supplement B (green tab)
</t>
        </r>
        <r>
          <rPr>
            <sz val="9"/>
            <color indexed="81"/>
            <rFont val="Tahoma"/>
            <family val="2"/>
          </rPr>
          <t xml:space="preserve">
</t>
        </r>
      </text>
    </comment>
    <comment ref="N10" authorId="1" shapeId="0">
      <text>
        <r>
          <rPr>
            <sz val="9"/>
            <color indexed="81"/>
            <rFont val="Tahoma"/>
            <family val="2"/>
          </rPr>
          <t xml:space="preserve">Salary will be paid through JMU Payroll, direct deposit.  Program directors will receive 2/3 of the salary during the program.  Balance of 1/3 will be paid following completion and approval of program financial report  (to be released by International Accounting).
This cell will add FICA  which is 7.65% of gross salary.
</t>
        </r>
        <r>
          <rPr>
            <sz val="8"/>
            <color indexed="81"/>
            <rFont val="Tahoma"/>
            <family val="2"/>
          </rPr>
          <t xml:space="preserve">
</t>
        </r>
      </text>
    </comment>
    <comment ref="H11" authorId="0" shapeId="0">
      <text>
        <r>
          <rPr>
            <sz val="10"/>
            <color indexed="81"/>
            <rFont val="Tahoma"/>
            <family val="2"/>
          </rPr>
          <t>entrance fees, concerts, tours, etc.</t>
        </r>
      </text>
    </comment>
    <comment ref="H12" authorId="0" shapeId="0">
      <text>
        <r>
          <rPr>
            <sz val="10"/>
            <color indexed="81"/>
            <rFont val="Tahoma"/>
            <family val="2"/>
          </rPr>
          <t>text and resource guides</t>
        </r>
      </text>
    </comment>
    <comment ref="C13" authorId="2" shapeId="0">
      <text>
        <r>
          <rPr>
            <b/>
            <sz val="20"/>
            <color indexed="81"/>
            <rFont val="Tahoma"/>
            <family val="2"/>
          </rPr>
          <t>All students must be enrolled in the same number of credit hours.</t>
        </r>
      </text>
    </comment>
    <comment ref="H13" authorId="0" shapeId="0">
      <text>
        <r>
          <rPr>
            <sz val="10"/>
            <color indexed="81"/>
            <rFont val="Tahoma"/>
            <family val="2"/>
          </rPr>
          <t>limited to camera equipment, film, videocassettes, lab materials</t>
        </r>
      </text>
    </comment>
    <comment ref="M13" authorId="2" shapeId="0">
      <text>
        <r>
          <rPr>
            <b/>
            <sz val="12"/>
            <color indexed="81"/>
            <rFont val="Tahoma"/>
            <family val="2"/>
          </rPr>
          <t xml:space="preserve">DO NOT TYPE HERE. Equipment goes on Budget Supplement A (blue tab)
</t>
        </r>
        <r>
          <rPr>
            <sz val="9"/>
            <color indexed="81"/>
            <rFont val="Tahoma"/>
            <family val="2"/>
          </rPr>
          <t xml:space="preserve">
</t>
        </r>
      </text>
    </comment>
    <comment ref="H14" authorId="0" shapeId="0">
      <text>
        <r>
          <rPr>
            <sz val="10"/>
            <color indexed="81"/>
            <rFont val="Tahoma"/>
            <family val="2"/>
          </rPr>
          <t>ground transportation</t>
        </r>
        <r>
          <rPr>
            <b/>
            <sz val="8"/>
            <color indexed="81"/>
            <rFont val="Tahoma"/>
            <family val="2"/>
          </rPr>
          <t xml:space="preserve">
</t>
        </r>
      </text>
    </comment>
    <comment ref="H15" authorId="0" shapeId="0">
      <text>
        <r>
          <rPr>
            <sz val="10"/>
            <color indexed="81"/>
            <rFont val="Tahoma"/>
            <family val="2"/>
          </rPr>
          <t>off-site hotels and residences</t>
        </r>
      </text>
    </comment>
    <comment ref="H16" authorId="0" shapeId="0">
      <text>
        <r>
          <rPr>
            <sz val="10"/>
            <color indexed="81"/>
            <rFont val="Tahoma"/>
            <family val="2"/>
          </rPr>
          <t>course-related expenses</t>
        </r>
      </text>
    </comment>
    <comment ref="B17" authorId="4" shapeId="0">
      <text>
        <r>
          <rPr>
            <sz val="10"/>
            <color indexed="81"/>
            <rFont val="Tahoma"/>
            <family val="2"/>
          </rPr>
          <t>fee charged to each student above and beyond the tuition; represents actual program costs</t>
        </r>
      </text>
    </comment>
    <comment ref="D17" authorId="0" shapeId="0">
      <text>
        <r>
          <rPr>
            <sz val="10"/>
            <color indexed="81"/>
            <rFont val="Tahoma"/>
            <family val="2"/>
          </rPr>
          <t>should represent total number of students enrolled</t>
        </r>
        <r>
          <rPr>
            <b/>
            <sz val="8"/>
            <color indexed="81"/>
            <rFont val="Tahoma"/>
            <family val="2"/>
          </rPr>
          <t xml:space="preserve">
</t>
        </r>
      </text>
    </comment>
    <comment ref="H20" authorId="0" shapeId="0">
      <text>
        <r>
          <rPr>
            <sz val="10"/>
            <color indexed="81"/>
            <rFont val="Tahoma"/>
            <family val="2"/>
          </rPr>
          <t>hotel or residence costs</t>
        </r>
      </text>
    </comment>
    <comment ref="P20" authorId="2" shapeId="0">
      <text>
        <r>
          <rPr>
            <b/>
            <sz val="22"/>
            <color indexed="81"/>
            <rFont val="Tahoma"/>
            <family val="2"/>
          </rPr>
          <t>Please do not type in this column!</t>
        </r>
        <r>
          <rPr>
            <b/>
            <sz val="9"/>
            <color indexed="81"/>
            <rFont val="Tahoma"/>
            <family val="2"/>
          </rPr>
          <t xml:space="preserve">
</t>
        </r>
        <r>
          <rPr>
            <b/>
            <sz val="14"/>
            <color indexed="81"/>
            <rFont val="Tahoma"/>
            <family val="2"/>
          </rPr>
          <t>Details/notes 
go in column P ---&gt;</t>
        </r>
        <r>
          <rPr>
            <b/>
            <sz val="9"/>
            <color indexed="81"/>
            <rFont val="Tahoma"/>
            <family val="2"/>
          </rPr>
          <t xml:space="preserve">
</t>
        </r>
      </text>
    </comment>
    <comment ref="E21" authorId="0" shapeId="0">
      <text>
        <r>
          <rPr>
            <sz val="10"/>
            <color indexed="81"/>
            <rFont val="Tahoma"/>
            <family val="2"/>
          </rPr>
          <t>total revenue from student tuition and program fees</t>
        </r>
        <r>
          <rPr>
            <b/>
            <sz val="8"/>
            <color indexed="81"/>
            <rFont val="Tahoma"/>
            <family val="2"/>
          </rPr>
          <t xml:space="preserve">
</t>
        </r>
      </text>
    </comment>
    <comment ref="H21" authorId="0" shapeId="0">
      <text>
        <r>
          <rPr>
            <sz val="10"/>
            <color indexed="81"/>
            <rFont val="Tahoma"/>
            <family val="2"/>
          </rPr>
          <t>daily or weekly meal allowance, group meals</t>
        </r>
      </text>
    </comment>
    <comment ref="E23" authorId="0" shapeId="0">
      <text>
        <r>
          <rPr>
            <sz val="10"/>
            <color indexed="81"/>
            <rFont val="Tahoma"/>
            <family val="2"/>
          </rPr>
          <t>Student deposits are non-refundable.  
After April 1, additional fees incurred may be non-refundable.</t>
        </r>
        <r>
          <rPr>
            <b/>
            <sz val="8"/>
            <color indexed="81"/>
            <rFont val="Tahoma"/>
            <family val="2"/>
          </rPr>
          <t xml:space="preserve">
</t>
        </r>
      </text>
    </comment>
    <comment ref="E25" authorId="4" shapeId="0">
      <text>
        <r>
          <rPr>
            <sz val="10"/>
            <color indexed="18"/>
            <rFont val="Times New Roman"/>
            <family val="1"/>
          </rPr>
          <t>identify other revenue sources:
--grant and/or department funds (include separate sheet with confirmation or source info)
--reserve funds to balance budget</t>
        </r>
      </text>
    </comment>
    <comment ref="H26" authorId="0" shapeId="0">
      <text>
        <r>
          <rPr>
            <sz val="10"/>
            <color indexed="81"/>
            <rFont val="Tahoma"/>
            <family val="2"/>
          </rPr>
          <t>wellness-related materials, I.e. OTC medications such as aspirin, water; fee to visit clinic</t>
        </r>
      </text>
    </comment>
    <comment ref="M26" authorId="2" shapeId="0">
      <text>
        <r>
          <rPr>
            <b/>
            <sz val="12"/>
            <color indexed="81"/>
            <rFont val="Tahoma"/>
            <family val="2"/>
          </rPr>
          <t>DO NOT TYPE HERE.
Insurance premiums auto-calculate.</t>
        </r>
      </text>
    </comment>
    <comment ref="E27" authorId="0" shapeId="0">
      <text>
        <r>
          <rPr>
            <sz val="10"/>
            <color indexed="81"/>
            <rFont val="Tahoma"/>
            <family val="2"/>
          </rPr>
          <t>sum of student revenue and other sources</t>
        </r>
      </text>
    </comment>
    <comment ref="P27" authorId="2" shapeId="0">
      <text>
        <r>
          <rPr>
            <b/>
            <sz val="9"/>
            <color indexed="81"/>
            <rFont val="Tahoma"/>
            <family val="2"/>
          </rPr>
          <t>should not include lecturer fees or other form of compensation</t>
        </r>
        <r>
          <rPr>
            <sz val="9"/>
            <color indexed="81"/>
            <rFont val="Tahoma"/>
            <family val="2"/>
          </rPr>
          <t xml:space="preserve">
</t>
        </r>
      </text>
    </comment>
    <comment ref="H28" authorId="0" shapeId="0">
      <text>
        <r>
          <rPr>
            <sz val="10"/>
            <color indexed="81"/>
            <rFont val="Tahoma"/>
            <family val="2"/>
          </rPr>
          <t xml:space="preserve">non-academic expenditures on behalf of students
</t>
        </r>
      </text>
    </comment>
    <comment ref="E29" authorId="0" shapeId="0">
      <text>
        <r>
          <rPr>
            <sz val="10"/>
            <color indexed="81"/>
            <rFont val="Tahoma"/>
            <family val="2"/>
          </rPr>
          <t>Sum of expenses will carry forward from page 2</t>
        </r>
      </text>
    </comment>
    <comment ref="E31" authorId="4" shapeId="0">
      <text>
        <r>
          <rPr>
            <sz val="10"/>
            <color indexed="18"/>
            <rFont val="Times New Roman"/>
            <family val="1"/>
          </rPr>
          <t>Budget projection must balance to zero in order to receive final approval</t>
        </r>
      </text>
    </comment>
    <comment ref="H32" authorId="0" shapeId="0">
      <text>
        <r>
          <rPr>
            <sz val="10"/>
            <color indexed="81"/>
            <rFont val="Tahoma"/>
            <family val="2"/>
          </rPr>
          <t>faculty travel expenses:  airfare, ground transport, mileage</t>
        </r>
      </text>
    </comment>
    <comment ref="P32" authorId="2" shapeId="0">
      <text>
        <r>
          <rPr>
            <b/>
            <sz val="9"/>
            <color indexed="81"/>
            <rFont val="Tahoma"/>
            <family val="2"/>
          </rPr>
          <t xml:space="preserve">
</t>
        </r>
        <r>
          <rPr>
            <b/>
            <sz val="22"/>
            <color indexed="81"/>
            <rFont val="Tahoma"/>
            <family val="2"/>
          </rPr>
          <t>Please do not type in this column!</t>
        </r>
        <r>
          <rPr>
            <b/>
            <sz val="9"/>
            <color indexed="81"/>
            <rFont val="Tahoma"/>
            <family val="2"/>
          </rPr>
          <t xml:space="preserve">
</t>
        </r>
        <r>
          <rPr>
            <b/>
            <sz val="12"/>
            <color indexed="81"/>
            <rFont val="Tahoma"/>
            <family val="2"/>
          </rPr>
          <t xml:space="preserve">Details/notes 
go in column P ---&gt;
</t>
        </r>
      </text>
    </comment>
    <comment ref="H33" authorId="0" shapeId="0">
      <text>
        <r>
          <rPr>
            <sz val="10"/>
            <color indexed="81"/>
            <rFont val="Tahoma"/>
            <family val="2"/>
          </rPr>
          <t>costs for communicatino (fax, phone), material prep (photocopying, printing)</t>
        </r>
      </text>
    </comment>
    <comment ref="H34" authorId="0" shapeId="0">
      <text>
        <r>
          <rPr>
            <sz val="10"/>
            <color indexed="81"/>
            <rFont val="Tahoma"/>
            <family val="2"/>
          </rPr>
          <t>expenses for non-academic supplies, I.e. reference and record-keeping materials</t>
        </r>
      </text>
    </comment>
    <comment ref="H35" authorId="0" shapeId="0">
      <text>
        <r>
          <rPr>
            <sz val="10"/>
            <color indexed="81"/>
            <rFont val="Tahoma"/>
            <family val="2"/>
          </rPr>
          <t>stipend for program assistant for services to the program.  See Budget Supplement B.</t>
        </r>
      </text>
    </comment>
    <comment ref="M35" authorId="2" shapeId="0">
      <text>
        <r>
          <rPr>
            <b/>
            <sz val="12"/>
            <color indexed="81"/>
            <rFont val="Tahoma"/>
            <family val="2"/>
          </rPr>
          <t xml:space="preserve">DO NOT TYPE HERE.
Salaries go on Budget Supplement B (green tab)
</t>
        </r>
        <r>
          <rPr>
            <sz val="9"/>
            <color indexed="81"/>
            <rFont val="Tahoma"/>
            <family val="2"/>
          </rPr>
          <t xml:space="preserve">
</t>
        </r>
      </text>
    </comment>
    <comment ref="N35" authorId="1" shapeId="0">
      <text>
        <r>
          <rPr>
            <sz val="9"/>
            <color indexed="81"/>
            <rFont val="Tahoma"/>
            <family val="2"/>
          </rPr>
          <t>Salary will be paid through JMU Payroll, direct deposit.
This cell will include FICA which is 7.65% of gross salary.</t>
        </r>
        <r>
          <rPr>
            <sz val="8"/>
            <color indexed="81"/>
            <rFont val="Tahoma"/>
            <family val="2"/>
          </rPr>
          <t xml:space="preserve">
</t>
        </r>
      </text>
    </comment>
    <comment ref="H36" authorId="0" shapeId="0">
      <text>
        <r>
          <rPr>
            <sz val="10"/>
            <color indexed="81"/>
            <rFont val="Tahoma"/>
            <family val="2"/>
          </rPr>
          <t>non-academic expenses and those unrelated to students</t>
        </r>
      </text>
    </comment>
    <comment ref="E37" authorId="0" shapeId="0">
      <text>
        <r>
          <rPr>
            <sz val="10"/>
            <color indexed="81"/>
            <rFont val="Tahoma"/>
            <family val="2"/>
          </rPr>
          <t xml:space="preserve">resulting costs to be billed to students </t>
        </r>
        <r>
          <rPr>
            <b/>
            <sz val="8"/>
            <color indexed="81"/>
            <rFont val="Tahoma"/>
            <family val="2"/>
          </rPr>
          <t xml:space="preserve">
</t>
        </r>
      </text>
    </comment>
    <comment ref="H37" authorId="5" shapeId="0">
      <text>
        <r>
          <rPr>
            <sz val="10"/>
            <color indexed="81"/>
            <rFont val="Tahoma"/>
            <family val="2"/>
          </rPr>
          <t>percentage of total budget revenue to fund advertising, materials and administrative support provided by OIP</t>
        </r>
        <r>
          <rPr>
            <sz val="9"/>
            <color indexed="81"/>
            <rFont val="Tahoma"/>
            <family val="2"/>
          </rPr>
          <t xml:space="preserve">
</t>
        </r>
      </text>
    </comment>
    <comment ref="N40" authorId="0" shapeId="0">
      <text>
        <r>
          <rPr>
            <sz val="10"/>
            <color indexed="81"/>
            <rFont val="Tahoma"/>
            <family val="2"/>
          </rPr>
          <t xml:space="preserve">total expense projection will forward to page 1 to cell C29
</t>
        </r>
        <r>
          <rPr>
            <b/>
            <sz val="8"/>
            <color indexed="81"/>
            <rFont val="Tahoma"/>
            <family val="2"/>
          </rPr>
          <t xml:space="preserve">
Includes 2% safety net to avoid underbudgeting; OIP will adjust/remove in March before final approval of budget.  Goal: to reduce student costs with lower program fee.
</t>
        </r>
      </text>
    </comment>
  </commentList>
</comments>
</file>

<file path=xl/comments2.xml><?xml version="1.0" encoding="utf-8"?>
<comments xmlns="http://schemas.openxmlformats.org/spreadsheetml/2006/main">
  <authors>
    <author>cicconjb</author>
  </authors>
  <commentList>
    <comment ref="B3" authorId="0" shapeId="0">
      <text>
        <r>
          <rPr>
            <sz val="10"/>
            <color indexed="81"/>
            <rFont val="Times New Roman"/>
            <family val="1"/>
          </rPr>
          <t>Program Coordinator should complete:  all cells shaded in green; OIP will provide amounts in yellow;   cells in blue shading will self-calculate.</t>
        </r>
        <r>
          <rPr>
            <sz val="8"/>
            <color indexed="81"/>
            <rFont val="Tahoma"/>
            <family val="2"/>
          </rPr>
          <t xml:space="preserve">
</t>
        </r>
      </text>
    </comment>
  </commentList>
</comments>
</file>

<file path=xl/comments3.xml><?xml version="1.0" encoding="utf-8"?>
<comments xmlns="http://schemas.openxmlformats.org/spreadsheetml/2006/main">
  <authors>
    <author>xdts</author>
  </authors>
  <commentList>
    <comment ref="I19" authorId="0" shapeId="0">
      <text>
        <r>
          <rPr>
            <b/>
            <sz val="9"/>
            <color indexed="81"/>
            <rFont val="Tahoma"/>
            <family val="2"/>
          </rPr>
          <t>Confirm salaries on Compensation Worksheet (red tab below) or with OIP before commiting to Categories 2 or 3.</t>
        </r>
        <r>
          <rPr>
            <sz val="9"/>
            <color indexed="81"/>
            <rFont val="Tahoma"/>
            <family val="2"/>
          </rPr>
          <t xml:space="preserve">
</t>
        </r>
      </text>
    </comment>
  </commentList>
</comments>
</file>

<file path=xl/sharedStrings.xml><?xml version="1.0" encoding="utf-8"?>
<sst xmlns="http://schemas.openxmlformats.org/spreadsheetml/2006/main" count="500" uniqueCount="381">
  <si>
    <t>JAMES MADISON UNIVERSITY</t>
  </si>
  <si>
    <t>SHORT-TERM INTERNATIONAL PROGRAMS</t>
  </si>
  <si>
    <t>During Program</t>
  </si>
  <si>
    <t>Directly from JMU</t>
  </si>
  <si>
    <t>PROGRAM EXPENSES:</t>
  </si>
  <si>
    <t>Foreign</t>
  </si>
  <si>
    <t>Total</t>
  </si>
  <si>
    <t>Expenses</t>
  </si>
  <si>
    <t>Program Name:</t>
  </si>
  <si>
    <t>Guest lecturers</t>
  </si>
  <si>
    <t>Program Start Date:</t>
  </si>
  <si>
    <t>Program End Date:</t>
  </si>
  <si>
    <t>Admissions/Tickets</t>
  </si>
  <si>
    <t>Transportation</t>
  </si>
  <si>
    <t>Excursion Lodging/Fees</t>
  </si>
  <si>
    <t>Misc/Contingency</t>
  </si>
  <si>
    <t>Total - Instruction</t>
  </si>
  <si>
    <t>PROGRAM REVENUES:</t>
  </si>
  <si>
    <t>Orientation</t>
  </si>
  <si>
    <t>NET REVENUES:</t>
  </si>
  <si>
    <t>Total - Student</t>
  </si>
  <si>
    <t>Director's travel</t>
  </si>
  <si>
    <t>Administrative costs</t>
  </si>
  <si>
    <t>Equipment/supplies</t>
  </si>
  <si>
    <t>Total - Administration</t>
  </si>
  <si>
    <t>EXPENSE TOTALS:</t>
  </si>
  <si>
    <t>Initials/Date</t>
  </si>
  <si>
    <t>Tuition Rate Per Credit</t>
  </si>
  <si>
    <t>Enrolled Hours</t>
  </si>
  <si>
    <t>Total Revenue</t>
  </si>
  <si>
    <t>Other Sources of Revenue</t>
  </si>
  <si>
    <t>Faculty salaries/academic fees</t>
  </si>
  <si>
    <t>Program Site:</t>
  </si>
  <si>
    <t>Dollar</t>
  </si>
  <si>
    <t>conversion</t>
  </si>
  <si>
    <t>Virginia Graduate</t>
  </si>
  <si>
    <t>Non-Virginia Graduate</t>
  </si>
  <si>
    <t>Virginia Undergraduate</t>
  </si>
  <si>
    <t>Non-Virginia Undergraduate</t>
  </si>
  <si>
    <t>Total program costs to students:</t>
  </si>
  <si>
    <t>VA Undergrad</t>
  </si>
  <si>
    <t>Non-VA Undergrad</t>
  </si>
  <si>
    <t>VA Grad</t>
  </si>
  <si>
    <t>Non-VA Grad</t>
  </si>
  <si>
    <t>Books</t>
  </si>
  <si>
    <t>BALANCE:</t>
  </si>
  <si>
    <t xml:space="preserve"> </t>
  </si>
  <si>
    <t>Assistant Compensation</t>
  </si>
  <si>
    <t>PLANNED EQUIPMENT PURCHASES</t>
  </si>
  <si>
    <t>ITEM COST</t>
  </si>
  <si>
    <t>TOTAL PLANNED COST OF EQUIPMENT</t>
  </si>
  <si>
    <t>GRATUITIES, EXCLUDING TIPS</t>
  </si>
  <si>
    <t>Propriety and quantity of items has been discussed with OIP</t>
  </si>
  <si>
    <t>ITEM DESCRIPTION</t>
  </si>
  <si>
    <t>INDICATE RESPONSIBILITIES AS APPROPRIATE</t>
  </si>
  <si>
    <t>CATEGORY #</t>
  </si>
  <si>
    <t>approved:</t>
  </si>
  <si>
    <t>Designate source of funds: residual balance, current, other</t>
  </si>
  <si>
    <t>Executive Director, Office of International Programs</t>
  </si>
  <si>
    <r>
      <t xml:space="preserve">TOTAL EXPENSE PROJECTION </t>
    </r>
    <r>
      <rPr>
        <b/>
        <sz val="11"/>
        <color indexed="8"/>
        <rFont val="Arial Narrow"/>
        <family val="2"/>
      </rPr>
      <t>from page 2</t>
    </r>
    <r>
      <rPr>
        <b/>
        <sz val="12"/>
        <color indexed="8"/>
        <rFont val="Arial Narrow"/>
        <family val="2"/>
      </rPr>
      <t>:</t>
    </r>
  </si>
  <si>
    <t>PROGRAM USAGE                    SOURCE OF FUNDS</t>
  </si>
  <si>
    <t>Equipment and Gratuities</t>
  </si>
  <si>
    <r>
      <t xml:space="preserve">STUDENT EXPENSES: </t>
    </r>
    <r>
      <rPr>
        <sz val="12"/>
        <color indexed="8"/>
        <rFont val="Arial Narrow"/>
        <family val="2"/>
      </rPr>
      <t>#809</t>
    </r>
  </si>
  <si>
    <r>
      <t>INSTRUCTION EXPENSES</t>
    </r>
    <r>
      <rPr>
        <sz val="12"/>
        <color indexed="8"/>
        <rFont val="Arial Narrow"/>
        <family val="2"/>
      </rPr>
      <t>: #101</t>
    </r>
  </si>
  <si>
    <r>
      <t xml:space="preserve">ADMINISTRATION EXPENSES: </t>
    </r>
    <r>
      <rPr>
        <sz val="12"/>
        <color indexed="8"/>
        <rFont val="Arial Narrow"/>
        <family val="2"/>
      </rPr>
      <t>#104</t>
    </r>
  </si>
  <si>
    <t>List names of all non-students accompanying the program and in what capacity as well as program related stays pre- and post-program.  Most individuals will fall into one of the following four categories:</t>
  </si>
  <si>
    <t>OIP administrative expenses</t>
  </si>
  <si>
    <t>Program Director(s):</t>
  </si>
  <si>
    <t>JMU Faculty Salary</t>
  </si>
  <si>
    <t>Instructions and notes for completing the budget projection:</t>
  </si>
  <si>
    <r>
      <t xml:space="preserve">Rate of currency exchange (in </t>
    </r>
    <r>
      <rPr>
        <b/>
        <sz val="11"/>
        <rFont val="Arial"/>
        <family val="2"/>
      </rPr>
      <t>cell E2</t>
    </r>
    <r>
      <rPr>
        <sz val="11"/>
        <rFont val="Arial"/>
        <family val="2"/>
      </rPr>
      <t xml:space="preserve">) will allow recalculation for U.S. dollars.  </t>
    </r>
  </si>
  <si>
    <t>Amount to be spent abroad</t>
  </si>
  <si>
    <t>Total Tuition and Fee Revenues Collected</t>
  </si>
  <si>
    <t>TUITION AND FEES:</t>
  </si>
  <si>
    <t>Number of Students</t>
  </si>
  <si>
    <t>RELATIONSHIP TO DIRECTOR</t>
  </si>
  <si>
    <t>Approved by:</t>
  </si>
  <si>
    <t xml:space="preserve">This 4-page document includes projected costs for program expenses stateside and abroad, including study abroad student and faculty expenses, equipment, gratuities, and personnel. </t>
  </si>
  <si>
    <t>Program Supplemental Fee</t>
  </si>
  <si>
    <t xml:space="preserve">Program Director   </t>
  </si>
  <si>
    <t xml:space="preserve">Director, Program Operations, OIP   </t>
  </si>
  <si>
    <t xml:space="preserve">Executive Director, OIP   </t>
  </si>
  <si>
    <t xml:space="preserve">Vice President, Academic Affairs   </t>
  </si>
  <si>
    <t xml:space="preserve">Expenses to be Incurred Abroad </t>
  </si>
  <si>
    <t xml:space="preserve">Expenses to be Paid </t>
  </si>
  <si>
    <t>Student Lodging</t>
  </si>
  <si>
    <t>EXCEPTION TO UNIVERSITY POLICY #1301 (NEPOTISM):</t>
  </si>
  <si>
    <t>Educational Equipment   **</t>
  </si>
  <si>
    <t>Student Meals/Allowances</t>
  </si>
  <si>
    <t>Director Lodging</t>
  </si>
  <si>
    <t>Director Meals</t>
  </si>
  <si>
    <t>Extracurricular Activities</t>
  </si>
  <si>
    <t>Prepaid</t>
  </si>
  <si>
    <t>Wire or Check</t>
  </si>
  <si>
    <t>Paid</t>
  </si>
  <si>
    <t>Stateside</t>
  </si>
  <si>
    <t>Number of days:</t>
  </si>
  <si>
    <t>Forfeited Deposits and Fees</t>
  </si>
  <si>
    <t>Compensation for support staff (program assistants, student assistants, administrative assistants)</t>
  </si>
  <si>
    <t>Faculty compensation (JMU program directors, JMU instructors)</t>
  </si>
  <si>
    <t xml:space="preserve">Budget approval by the V.P. of Academic Affairs serves as authorization </t>
  </si>
  <si>
    <t>for the exception to University Policy #1301 regarding nepotism.</t>
  </si>
  <si>
    <t>PROGRAM NAME:</t>
  </si>
  <si>
    <t>Daily/weekly housing cost per student</t>
  </si>
  <si>
    <t>On-site costs of instruction, classroom rental, host fees</t>
  </si>
  <si>
    <t>Entry fees, concert/theatre tickets</t>
  </si>
  <si>
    <t>Books/course-packs provided to the students</t>
  </si>
  <si>
    <t>Classroom/instructional equipment purchases or rentals</t>
  </si>
  <si>
    <t>Bus rental, local transport passes</t>
  </si>
  <si>
    <t>Costs for weekend and day trips away from program "base"</t>
  </si>
  <si>
    <t>Housing for director(s)</t>
  </si>
  <si>
    <t>Non-academic activities separate from Admissions and Tickets</t>
  </si>
  <si>
    <t>Cell phone rental, copying, postage, internet charges, banking fees</t>
  </si>
  <si>
    <t>Purchases of office supplies</t>
  </si>
  <si>
    <t>miscellaneous</t>
  </si>
  <si>
    <t>DESCRIPTION OF EXPENSES</t>
  </si>
  <si>
    <t>By line item, include details about program expenses.  Please do not add lines or change category names in column H.</t>
  </si>
  <si>
    <t>Welcome activities/meals; food and materials distributed on campus</t>
  </si>
  <si>
    <t>Stateside--airfare, airport shuttle, mileage, parking; Abroad--taxi, bus</t>
  </si>
  <si>
    <t>~~ this section will not print ~~ this section will not print ~~ this section will not print ~~ this section will not print ~~ this section will not print ~~ this section will not print ~~</t>
  </si>
  <si>
    <t xml:space="preserve">Asst. Vice President, Finance   </t>
  </si>
  <si>
    <t>Insurance and Medical</t>
  </si>
  <si>
    <t>Salary for non-teaching assistants:  complete Supplement B</t>
  </si>
  <si>
    <t>SALARY</t>
  </si>
  <si>
    <t>SALARY RATE</t>
  </si>
  <si>
    <t>TOTAL SALARY</t>
  </si>
  <si>
    <r>
      <t>Category 1) Program Directors and Co-Directors</t>
    </r>
    <r>
      <rPr>
        <sz val="12"/>
        <color indexed="8"/>
        <rFont val="Arial Narrow"/>
        <family val="2"/>
      </rPr>
      <t xml:space="preserve"> - this category will include director(s) in charge of the program.  Includes direct supervision of students and projects.</t>
    </r>
  </si>
  <si>
    <r>
      <t>Category 2)  Instructor/Academic Leader</t>
    </r>
    <r>
      <rPr>
        <sz val="12"/>
        <color indexed="8"/>
        <rFont val="Arial Narrow"/>
        <family val="2"/>
      </rPr>
      <t xml:space="preserve"> - this category will pertain to an individual(s) whose role would be to teach a course as well as provide academic and administrative support, or an individual(s) who without their technical abilities the program could not be a success.</t>
    </r>
  </si>
  <si>
    <t># CREDIT HOURS</t>
  </si>
  <si>
    <t>COURSE NUMBER</t>
  </si>
  <si>
    <t>NAME</t>
  </si>
  <si>
    <t>CLASS NUMBER</t>
  </si>
  <si>
    <t>The amount in this cell will appear in cell L36 of the Budget Worksheet</t>
  </si>
  <si>
    <t>The amount in this cell will appear in cell L10 of the Budget Worksheet</t>
  </si>
  <si>
    <t>Category 2 or 3</t>
  </si>
  <si>
    <t>Category 1 or 2</t>
  </si>
  <si>
    <t>Category 4</t>
  </si>
  <si>
    <t>Non-Teaching Program Assistant Compensation</t>
  </si>
  <si>
    <t>Number of Days</t>
  </si>
  <si>
    <t>6-10</t>
  </si>
  <si>
    <t>11-15</t>
  </si>
  <si>
    <t>16-20</t>
  </si>
  <si>
    <t>21-25</t>
  </si>
  <si>
    <t>26-30</t>
  </si>
  <si>
    <t>31-35</t>
  </si>
  <si>
    <t>36-40</t>
  </si>
  <si>
    <t>41-45</t>
  </si>
  <si>
    <t>45+</t>
  </si>
  <si>
    <t>10</t>
  </si>
  <si>
    <t>15</t>
  </si>
  <si>
    <t>20</t>
  </si>
  <si>
    <t>25</t>
  </si>
  <si>
    <t>0-10</t>
  </si>
  <si>
    <t>26+</t>
  </si>
  <si>
    <t xml:space="preserve">** This chart shows the maxium compensation that a program can pay per Assistant.  </t>
  </si>
  <si>
    <t>Program assistants can be paid up to the maximum amount.  However, the budget must</t>
  </si>
  <si>
    <t xml:space="preserve">be able to support the expense.  Program assistants are responsible for payment of their own </t>
  </si>
  <si>
    <t>Undergraduate Student participating in the program,</t>
  </si>
  <si>
    <t>TA/Graduate Student</t>
  </si>
  <si>
    <t>TENTATIVE DATES ON-SITE</t>
  </si>
  <si>
    <t>Employee and Travel Companion Worksheet</t>
  </si>
  <si>
    <t>Airfare</t>
  </si>
  <si>
    <t>Housing, meals, and transportation</t>
  </si>
  <si>
    <t>Program director</t>
  </si>
  <si>
    <t>Yes</t>
  </si>
  <si>
    <t>JMU instructor</t>
  </si>
  <si>
    <t>Non-teaching program assistant</t>
  </si>
  <si>
    <t>No</t>
  </si>
  <si>
    <t>Per chart</t>
  </si>
  <si>
    <t>Graduate teaching assistant</t>
  </si>
  <si>
    <t>ALLOWABLE PROGRAM EXPENSES</t>
  </si>
  <si>
    <t>Program Directors:</t>
  </si>
  <si>
    <t>Non-teaching Program Assistants:</t>
  </si>
  <si>
    <t xml:space="preserve">Non-teaching program assistants who do not plan to enroll for credit hours do not need to apply or be admitted to the program as a participant.  They will not be billed for a deposit, tuition, or a program fee.  </t>
  </si>
  <si>
    <t xml:space="preserve">Student Assistants:  </t>
  </si>
  <si>
    <t xml:space="preserve">Student assistants who plan to enroll for credit in the study abroad program should complete application forms to be considered for admission like all other participants.  They will be responsible for tuition and fees; their expenses as a participant are included in the program budget (with the rest of the participants).  </t>
  </si>
  <si>
    <t xml:space="preserve">Graduate Teaching Assistants:  </t>
  </si>
  <si>
    <t>airfare, lodging, meals, excursions and any other expenses during the trip.</t>
  </si>
  <si>
    <t>day following last night of program housing</t>
  </si>
  <si>
    <t>Medical insurance costs</t>
  </si>
  <si>
    <t>students</t>
  </si>
  <si>
    <t># of months</t>
  </si>
  <si>
    <t># of persons</t>
  </si>
  <si>
    <t>total insurance costs will appear in cell L26</t>
  </si>
  <si>
    <t>count of column C</t>
  </si>
  <si>
    <t>director(s), JMU faculty, paid stateside instructors, non-participant assistants from Budget Supplement B</t>
  </si>
  <si>
    <t>monthly premium per person</t>
  </si>
  <si>
    <t xml:space="preserve">Total from Budget Supplement B </t>
  </si>
  <si>
    <t># of months for students</t>
  </si>
  <si>
    <t># of months for JMU faculty</t>
  </si>
  <si>
    <t>Payments to lecturers and on-site non-JMU instructors (paid abroad)</t>
  </si>
  <si>
    <t xml:space="preserve">Gratuities ** (excludes tips) </t>
  </si>
  <si>
    <t>prepaid Visa card service fees</t>
  </si>
  <si>
    <t>31 to 60 days</t>
  </si>
  <si>
    <t>61 to 90 days</t>
  </si>
  <si>
    <t>up to 30 days</t>
  </si>
  <si>
    <t>91 to 120 days</t>
  </si>
  <si>
    <t>Insurance premium rates by month</t>
  </si>
  <si>
    <t>2.5% of prepaid, point-of-sale, and ATM withdrawal expenses using VISA card (excludes stateside check/charge payments, salary, travel billed to OIP)</t>
  </si>
  <si>
    <t>speakers, lecturers, guides paid abroad (non-JMU employees only)</t>
  </si>
  <si>
    <t>entry fees, tickets, activity costs - either per person or per group</t>
  </si>
  <si>
    <t>texts, reference books, course-packs included in program fee, purchased stateside by OIP or by director abroad</t>
  </si>
  <si>
    <t>individual or group transportation, i.e. airport pick-up, bus or metro passes, train tickets, bus charter, plane tickets (abroad only)</t>
  </si>
  <si>
    <t>hotel and transportation costs related to trip away from base location</t>
  </si>
  <si>
    <t>housing costs on per person or per room</t>
  </si>
  <si>
    <t>meal stipends on a per person/per week basis; group meals per occurrence</t>
  </si>
  <si>
    <t>housing costs for JMU Program Directors, Instructors, or Academic Leaders (see definitions on Budget Supplement B)</t>
  </si>
  <si>
    <t>expenses related to pre-departure meetings on campus or upon arrival before program begins</t>
  </si>
  <si>
    <t>Round-trip plane tickets (U.S. to program site) and processing fees; mileage or JMU driver to/from airport; airport parking</t>
  </si>
  <si>
    <t>visa processing fees incurred by director(s); photocopying or internet usage fees abroad</t>
  </si>
  <si>
    <t xml:space="preserve">cell phone purchases and usage fees, bookkeeping supplies, reference materials </t>
  </si>
  <si>
    <t>salaries paid to program assistants; enter on Budget Supplement B tab; FICA is calculated on budget worksheet</t>
  </si>
  <si>
    <t>estimated service/transaction fees on WellsOne VISA card</t>
  </si>
  <si>
    <t>Example</t>
  </si>
  <si>
    <t>Definitions</t>
  </si>
  <si>
    <t>Three tour guides: 2 at 100 each and 1 at 500</t>
  </si>
  <si>
    <t>30 per day for 32 days for two directors</t>
  </si>
  <si>
    <t>purchase of mobile phone abroad for 155; estimate service charges @ 15 for 4 weeks</t>
  </si>
  <si>
    <t>85 per week for lunch and dinner, plus 4 weekly group dinners, one final group dinner</t>
  </si>
  <si>
    <t>estimate 75 per student, plus directors</t>
  </si>
  <si>
    <t>Concert tickets at 30 per student plus 2 directors</t>
  </si>
  <si>
    <t>2 books @ 18 for literature course, per student</t>
  </si>
  <si>
    <t>40 visa fee, 12 for return postage, copying expense for student information packet</t>
  </si>
  <si>
    <t>administrative fee assessed on program revenue for promotion, advertising, and admin support</t>
  </si>
  <si>
    <t>2.5% of Wells card payments and cash withdrawals</t>
  </si>
  <si>
    <t xml:space="preserve">Two directors teaching a separate 3-credit course, salary plus FICA </t>
  </si>
  <si>
    <t>pizza and soda at two campus meetings and welcome dinner abroad</t>
  </si>
  <si>
    <t>student health insurance fees; wellness expenses</t>
  </si>
  <si>
    <t>pens and letter openers from bookstore; flowers for concierge</t>
  </si>
  <si>
    <t>JMU items for hosts abroad, i.e. purchases from JMU Bookstore or appropriate recognition for helping with program</t>
  </si>
  <si>
    <t>salary per Compensation Worksheet plus FICA</t>
  </si>
  <si>
    <t>FORMULA IN PLACE   =salaries*1.0765</t>
  </si>
  <si>
    <t>monthly insurance premiums (from cell V26); first-aid kit for 85 for group</t>
  </si>
  <si>
    <t>FORMULA IN PLACE  =salaries*1.0765</t>
  </si>
  <si>
    <t>FORMULA IN PLACE   =0.025*prepaid estimates</t>
  </si>
  <si>
    <t>computer, camera, or course-related electronic items, purchased stateside by OIP or by director abroad, for use by/with student group</t>
  </si>
  <si>
    <t>meals for JMU Program Directors, Instructors, or Academic Leaders; estimate a per diem, however actual costs with receipts are recorded</t>
  </si>
  <si>
    <t>estimate a lump sum or per person amount</t>
  </si>
  <si>
    <t>estimate a lump sum for unpredictable expenses</t>
  </si>
  <si>
    <t>4 weeks housing @ 300 per student, includes breakfast</t>
  </si>
  <si>
    <t>5 weeks housing @ 375 per director (extra week for before and after program), includes breakfast</t>
  </si>
  <si>
    <t>non-JMU instructors teaching or co-teaching for a fixed fee; payment to an institution for instruction or use of classrooms, labs, etc.</t>
  </si>
  <si>
    <t>start date</t>
  </si>
  <si>
    <t>end date</t>
  </si>
  <si>
    <t>total number of days</t>
  </si>
  <si>
    <t>total whole and partial months</t>
  </si>
  <si>
    <t>premium</t>
  </si>
  <si>
    <t>Student insurance</t>
  </si>
  <si>
    <t>days before and after program</t>
  </si>
  <si>
    <t>Director/faculty/staff insurance</t>
  </si>
  <si>
    <t>Worksheet Formula Example</t>
  </si>
  <si>
    <t xml:space="preserve">See Definitions and Formulas tab for examples </t>
  </si>
  <si>
    <t>digital camera and field supplies</t>
  </si>
  <si>
    <t>Landscape view, scale 90%</t>
  </si>
  <si>
    <t>Landscape view; scale 74%</t>
  </si>
  <si>
    <t>Portrait view, scale 80%</t>
  </si>
  <si>
    <t>Landscape view, scale 98%</t>
  </si>
  <si>
    <t>unless otherwise approved.</t>
  </si>
  <si>
    <t xml:space="preserve">All Planned Equipment purchases on behalf of JMU must be listed on the program budget for prior approval.  Equipment purchased for programs are considered University property, will be decaled by Fixed Asset Accounting.  All decaled equipment will be included in the director's departmental inventory, which is updated annually.  Equipment transfers and disposals are coordinated through Plant Fund Accounting only.  Equipment may not be disposed of, given away, or bartered in lieu of services.  Director must follow JMU Procurement Procedures by providing purchasing information to OIP.  </t>
  </si>
  <si>
    <r>
      <t xml:space="preserve">See </t>
    </r>
    <r>
      <rPr>
        <b/>
        <sz val="11"/>
        <color rgb="FF7030A0"/>
        <rFont val="Arial"/>
        <family val="2"/>
      </rPr>
      <t>Definitions and Formulas</t>
    </r>
    <r>
      <rPr>
        <sz val="11"/>
        <rFont val="Arial"/>
        <family val="2"/>
      </rPr>
      <t xml:space="preserve"> tab for examples of formulas.</t>
    </r>
  </si>
  <si>
    <t>Insurance for JMU directors, instructors, and paid assistants</t>
  </si>
  <si>
    <r>
      <t xml:space="preserve">Per student costs can easily be calculated by using the total number of students (in </t>
    </r>
    <r>
      <rPr>
        <b/>
        <sz val="11"/>
        <rFont val="Arial"/>
        <family val="2"/>
      </rPr>
      <t>cell D17</t>
    </r>
    <r>
      <rPr>
        <sz val="11"/>
        <rFont val="Arial"/>
        <family val="2"/>
      </rPr>
      <t xml:space="preserve">) as a multiplier.  </t>
    </r>
  </si>
  <si>
    <r>
      <t xml:space="preserve">Salary amounts are determined by the OIP.  See </t>
    </r>
    <r>
      <rPr>
        <b/>
        <sz val="11"/>
        <color rgb="FFFF0000"/>
        <rFont val="Arial"/>
        <family val="2"/>
      </rPr>
      <t>Compensation Worksheet</t>
    </r>
    <r>
      <rPr>
        <b/>
        <sz val="11"/>
        <color theme="1"/>
        <rFont val="Arial"/>
        <family val="2"/>
      </rPr>
      <t xml:space="preserve"> for pay scale.</t>
    </r>
  </si>
  <si>
    <r>
      <t>For directors' coverage, enter the estimated # of days outside the program dates in</t>
    </r>
    <r>
      <rPr>
        <b/>
        <sz val="12"/>
        <color indexed="8"/>
        <rFont val="Arial Narrow"/>
        <family val="2"/>
      </rPr>
      <t xml:space="preserve"> cell T10</t>
    </r>
    <r>
      <rPr>
        <sz val="12"/>
        <color indexed="8"/>
        <rFont val="Arial Narrow"/>
        <family val="2"/>
      </rPr>
      <t>.</t>
    </r>
  </si>
  <si>
    <r>
      <t xml:space="preserve">Insurance premiums are calculated using # of students and program dates (in full months) in </t>
    </r>
    <r>
      <rPr>
        <b/>
        <sz val="12"/>
        <color indexed="8"/>
        <rFont val="Arial Narrow"/>
        <family val="2"/>
      </rPr>
      <t>cell L26</t>
    </r>
    <r>
      <rPr>
        <sz val="12"/>
        <color indexed="8"/>
        <rFont val="Arial Narrow"/>
        <family val="2"/>
      </rPr>
      <t xml:space="preserve">.  </t>
    </r>
  </si>
  <si>
    <t>Equipment purchases</t>
  </si>
  <si>
    <r>
      <t xml:space="preserve">Complete </t>
    </r>
    <r>
      <rPr>
        <b/>
        <sz val="11"/>
        <color rgb="FF00B050"/>
        <rFont val="Arial"/>
        <family val="2"/>
      </rPr>
      <t>Budget Supplement B</t>
    </r>
    <r>
      <rPr>
        <sz val="11"/>
        <rFont val="Arial"/>
        <family val="2"/>
      </rPr>
      <t xml:space="preserve">; total salary amount will populate cells </t>
    </r>
    <r>
      <rPr>
        <b/>
        <sz val="11"/>
        <rFont val="Arial"/>
        <family val="2"/>
      </rPr>
      <t>L10</t>
    </r>
    <r>
      <rPr>
        <sz val="11"/>
        <rFont val="Arial"/>
        <family val="2"/>
      </rPr>
      <t xml:space="preserve"> and </t>
    </r>
    <r>
      <rPr>
        <b/>
        <sz val="11"/>
        <rFont val="Arial"/>
        <family val="2"/>
      </rPr>
      <t>L35</t>
    </r>
    <r>
      <rPr>
        <sz val="11"/>
        <rFont val="Arial"/>
        <family val="2"/>
      </rPr>
      <t>.  FICA will be added in automatically.</t>
    </r>
  </si>
  <si>
    <t>auto-calculator for program fee</t>
  </si>
  <si>
    <t>program fee should be at least this amount to balance to zero</t>
  </si>
  <si>
    <r>
      <t xml:space="preserve">Enter proposed equipment purchases on </t>
    </r>
    <r>
      <rPr>
        <b/>
        <sz val="11"/>
        <color rgb="FF0070C0"/>
        <rFont val="Arial"/>
        <family val="2"/>
      </rPr>
      <t>Budget Supplement A</t>
    </r>
    <r>
      <rPr>
        <sz val="11"/>
        <color indexed="8"/>
        <rFont val="Arial"/>
        <family val="2"/>
      </rPr>
      <t xml:space="preserve">; total will populate to </t>
    </r>
    <r>
      <rPr>
        <b/>
        <sz val="11"/>
        <color indexed="8"/>
        <rFont val="Arial"/>
        <family val="2"/>
      </rPr>
      <t>cell L13.</t>
    </r>
  </si>
  <si>
    <t>activities that may be unrelated to courses, such as movie night, sports event, tour, etc.</t>
  </si>
  <si>
    <t>Be conservative using 10 in-state students as minimum</t>
  </si>
  <si>
    <r>
      <t xml:space="preserve">Additional formula help in </t>
    </r>
    <r>
      <rPr>
        <b/>
        <sz val="11"/>
        <color rgb="FF7030A0"/>
        <rFont val="Arial"/>
        <family val="2"/>
      </rPr>
      <t>Definitions and Formulas Tab</t>
    </r>
  </si>
  <si>
    <t xml:space="preserve">~~ this section will not print ~~ this section will not print ~~ </t>
  </si>
  <si>
    <r>
      <rPr>
        <sz val="11"/>
        <rFont val="Arial"/>
        <family val="2"/>
      </rPr>
      <t>To calculate per student costs:  formula:</t>
    </r>
    <r>
      <rPr>
        <b/>
        <sz val="11"/>
        <rFont val="Arial"/>
        <family val="2"/>
      </rPr>
      <t xml:space="preserve">  =D17*(amount)</t>
    </r>
  </si>
  <si>
    <r>
      <rPr>
        <sz val="11"/>
        <rFont val="Arial"/>
        <family val="2"/>
      </rPr>
      <t>To calculate foreign currency amount:</t>
    </r>
    <r>
      <rPr>
        <b/>
        <sz val="11"/>
        <rFont val="Arial"/>
        <family val="2"/>
      </rPr>
      <t xml:space="preserve">  formula:  =E2*(amount)</t>
    </r>
  </si>
  <si>
    <t>Formulas for columns I and L</t>
  </si>
  <si>
    <t>5-day grace period to be confirmed by OIP</t>
  </si>
  <si>
    <t>4.75% of tuition and fee revenue</t>
  </si>
  <si>
    <t>FORMULA IN PLACE    =E20*0.0475</t>
  </si>
  <si>
    <t>Helpful for first-time directors!</t>
  </si>
  <si>
    <t>** List details on Budget Supplement A</t>
  </si>
  <si>
    <t>Student Assistant Compensation***</t>
  </si>
  <si>
    <t>$500 to $1,000</t>
  </si>
  <si>
    <t>$1,500 to $2,000</t>
  </si>
  <si>
    <t>***Student assistants should be paid based on the amount of work being performed for the program.</t>
  </si>
  <si>
    <t>revised 1/2014</t>
  </si>
  <si>
    <t>$500-$1,000</t>
  </si>
  <si>
    <t>$1,500-$2,000</t>
  </si>
  <si>
    <t xml:space="preserve">Graduate student assistants assigned to provide teaching support to the program director(s).  Graduate student assistants will be paid through JMU Payroll after the start of the program (not before). Required documentation:  federal and state tax forms, direct deposit authorization, completed I-9 employment eligibility form, and a criminal background check.  They may be paid a salary of $1,500 to $2,000, or less.  Expenses for airfare, on-site accommodations, meals, and other program-related expenses are to be paid by the assistant.  </t>
  </si>
  <si>
    <t xml:space="preserve">12-month employees receive a reduced salary of 60% of a summer school teaching salary, based on college and rank, or less depending on budget revenues.  </t>
  </si>
  <si>
    <t>OIP &amp; IA ONLY</t>
  </si>
  <si>
    <t>Director</t>
  </si>
  <si>
    <t>(2*100)+500</t>
  </si>
  <si>
    <t>(500*4)+1800</t>
  </si>
  <si>
    <t>30*(D17+2)</t>
  </si>
  <si>
    <t>(18*2)*D17</t>
  </si>
  <si>
    <t>400+((40*3)*D17)</t>
  </si>
  <si>
    <t>((45*2)+70)*(D17+2)</t>
  </si>
  <si>
    <t>(4*300)*D17</t>
  </si>
  <si>
    <t>((85*D17)*4)+(4*200)+275</t>
  </si>
  <si>
    <t>(5*375)*D17</t>
  </si>
  <si>
    <t>(30*32)*2</t>
  </si>
  <si>
    <t>75*(D17+2)</t>
  </si>
  <si>
    <t>(40*2)+300</t>
  </si>
  <si>
    <t>65+30</t>
  </si>
  <si>
    <t>(20*D17)+100</t>
  </si>
  <si>
    <t>1272+25+(2*200)</t>
  </si>
  <si>
    <t>40+12+(8*D17)</t>
  </si>
  <si>
    <t>155+(15*4)</t>
  </si>
  <si>
    <t xml:space="preserve"> 350+100+400 as listed on Budget Supplement A</t>
  </si>
  <si>
    <t>FORMULA IN PLACE   =85+V26</t>
  </si>
  <si>
    <t>Directors may include their own worksheets here for reference and detailed calculations.</t>
  </si>
  <si>
    <t xml:space="preserve">Descriptive notes go in this column </t>
  </si>
  <si>
    <r>
      <t>Category 3)  Non-teaching Support Person or Student Assistant</t>
    </r>
    <r>
      <rPr>
        <sz val="12"/>
        <color indexed="8"/>
        <rFont val="Arial Narrow"/>
        <family val="2"/>
      </rPr>
      <t xml:space="preserve"> - someone who would perform the recordkeeping function or assist with students.  This may include a spouse, student, as well as anyone designated for this role.  Salary amounts are determined by the OIP based on the number of students and length of program.  </t>
    </r>
    <r>
      <rPr>
        <i/>
        <sz val="12"/>
        <color indexed="8"/>
        <rFont val="Arial Narrow"/>
        <family val="2"/>
      </rPr>
      <t>See chart on green tab "asst. compensation"</t>
    </r>
  </si>
  <si>
    <t>Student assistants may be selected within the group of participants IN a competitive process or with specific documented criteria.  Student assistants will be paid through JMU Payroll after the start of the program. Required documentation:  federal and state tax forms, direct deposit authorization, completed I-9 employment eligibility form, and a criminal background check.  They may be paid a salary of $500 to $1,000, or less.</t>
  </si>
  <si>
    <r>
      <t xml:space="preserve">Non-teaching program assistants will be paid through JMU Payroll after the start of the program.  Required documentation:  federal and state tax forms, direct deposit authorization, completed I-9 employment eligibility form, and a criminal background check.  </t>
    </r>
    <r>
      <rPr>
        <sz val="8"/>
        <color rgb="FFFF0000"/>
        <rFont val="Arial"/>
        <family val="2"/>
      </rPr>
      <t>Expenses for airfare, on-site accommodations, meals, and other program-related expenses are to be paid by the assistant.</t>
    </r>
    <r>
      <rPr>
        <sz val="8"/>
        <rFont val="Arial"/>
        <family val="2"/>
      </rPr>
      <t xml:space="preserve">  The assistant will be paid based on the number of days in-program/on-site and the number of student participants.  </t>
    </r>
  </si>
  <si>
    <t>do not type here</t>
  </si>
  <si>
    <r>
      <t>Category 4)  Visitor</t>
    </r>
    <r>
      <rPr>
        <sz val="12"/>
        <color indexed="8"/>
        <rFont val="Arial Narrow"/>
        <family val="2"/>
      </rPr>
      <t xml:space="preserve"> - This person is not traveling as a part of the program or as a representative of JMU.   They are on their own, unpaid, and not assisting in any way.   </t>
    </r>
  </si>
  <si>
    <t>insert at least the amount from cell I48 for minimum program fee</t>
  </si>
  <si>
    <t>COLLEGE AND RANK AS OF 10/1/15</t>
  </si>
  <si>
    <t>12-month? Yes or No</t>
  </si>
  <si>
    <t>Cell D17 is # of students from the budget worksheet</t>
  </si>
  <si>
    <t>OIP admin expenses</t>
  </si>
  <si>
    <t>Asst Compensation</t>
  </si>
  <si>
    <t xml:space="preserve">Gratuities </t>
  </si>
  <si>
    <t>Faculty salaries / academic fees</t>
  </si>
  <si>
    <t>faculty salary, JMU summer school rates, paid through JMU Payroll; enter on Budget Supplement B; FICA will be added.</t>
  </si>
  <si>
    <t xml:space="preserve">INSTRUCTION </t>
  </si>
  <si>
    <t>STUDENT</t>
  </si>
  <si>
    <t>ADMINISTRATION</t>
  </si>
  <si>
    <t>bus to take students to/from the airport, @ 200; bus passes @ 40 per student for 3 weeks</t>
  </si>
  <si>
    <t>Classroom rental: 500 per week for 4 weeks; on-site instructor at 1800</t>
  </si>
  <si>
    <t>Airfare for 1272 plus 35 processing fee; JMU vehicle to Dulles and back, est. $200 each way</t>
  </si>
  <si>
    <t>hotel for 2 nights in Geneva, @ 45 per person; train tickets for group and 2 directors, 70 each</t>
  </si>
  <si>
    <t>enter salaries, formula will add total to budget worksheet, cell L10</t>
  </si>
  <si>
    <t>total will be added to budget worksheet, cell L13</t>
  </si>
  <si>
    <t>enter salary(ies), formula will total on budget worksheet, cell L35</t>
  </si>
  <si>
    <t>Landscape view, scale 61%</t>
  </si>
  <si>
    <t>Faculty Member in Residence</t>
  </si>
  <si>
    <t>FMIR support person</t>
  </si>
  <si>
    <t>FMIR dependent children</t>
  </si>
  <si>
    <t>$400-1,000</t>
  </si>
  <si>
    <t>Student assistant (program participant)</t>
  </si>
  <si>
    <t>Compensation</t>
  </si>
  <si>
    <t>Paid over full year: 3-term programs $20,000; otherwise pro-rated for one- or two-terms ($6,666 or $13,333)</t>
  </si>
  <si>
    <t>$9,000 release funds to home dept</t>
  </si>
  <si>
    <t>SHORT-TERM PROGRAMS</t>
  </si>
  <si>
    <t>SEMESTER PROGRAMS</t>
  </si>
  <si>
    <t>Faculty Member in Residence expenses when with and/or while conducting business on behalf of the student group.</t>
  </si>
  <si>
    <t>FMIR support persons and/or dependent children:</t>
  </si>
  <si>
    <t>FMIR support person, e.g. spouse, partner, colleague who will be with on-site all or most of the program.  Dependent children:  18 and under, still in secondary school.</t>
  </si>
  <si>
    <t>JMU summer school salary per credit hour, or less*</t>
  </si>
  <si>
    <t>Summer salary by college/rank or less*</t>
  </si>
  <si>
    <t>** program participants covered as part of the group</t>
  </si>
  <si>
    <r>
      <rPr>
        <sz val="8"/>
        <rFont val="Arial"/>
        <family val="2"/>
      </rPr>
      <t xml:space="preserve">* </t>
    </r>
    <r>
      <rPr>
        <b/>
        <sz val="8"/>
        <rFont val="Arial"/>
        <family val="2"/>
      </rPr>
      <t>12-month Employees:</t>
    </r>
  </si>
  <si>
    <t>* 12-month Employees:</t>
  </si>
  <si>
    <t>No**</t>
  </si>
  <si>
    <t>GRADUATE PROGRAMS</t>
  </si>
  <si>
    <t>various</t>
  </si>
  <si>
    <t>BUDGET PROJECTION FOR 2017</t>
  </si>
  <si>
    <t>Tuition and fees for Summer 2017 will be available in January; this projection is based on the previous year's rates.</t>
  </si>
  <si>
    <r>
      <t xml:space="preserve">Program Director enters info into </t>
    </r>
    <r>
      <rPr>
        <b/>
        <sz val="11"/>
        <rFont val="Arial"/>
        <family val="2"/>
      </rPr>
      <t xml:space="preserve">shaded </t>
    </r>
    <r>
      <rPr>
        <b/>
        <sz val="11"/>
        <color rgb="FF00B0F0"/>
        <rFont val="Arial"/>
        <family val="2"/>
      </rPr>
      <t>BLUE</t>
    </r>
    <r>
      <rPr>
        <b/>
        <sz val="11"/>
        <color rgb="FFCCFFFF"/>
        <rFont val="Arial"/>
        <family val="2"/>
      </rPr>
      <t xml:space="preserve"> </t>
    </r>
    <r>
      <rPr>
        <sz val="11"/>
        <rFont val="Arial"/>
        <family val="2"/>
      </rPr>
      <t>cells only.  OIP and IA staff will verify extended totals.</t>
    </r>
  </si>
  <si>
    <r>
      <t xml:space="preserve">~~ </t>
    </r>
    <r>
      <rPr>
        <b/>
        <sz val="14"/>
        <color indexed="9"/>
        <rFont val="Arial Narrow"/>
        <family val="2"/>
      </rPr>
      <t xml:space="preserve">this row will not print </t>
    </r>
    <r>
      <rPr>
        <b/>
        <sz val="14"/>
        <color indexed="13"/>
        <rFont val="Arial Narrow"/>
        <family val="2"/>
      </rPr>
      <t xml:space="preserve">~~ PLEASE DO NOT CHANGE PAGE SIZE ~~ PLEASE DO NOT ADD LINES OR COLUMNS ~~ PLEASE TYPE ONLY IN CELLS SHADED IN </t>
    </r>
    <r>
      <rPr>
        <b/>
        <sz val="14"/>
        <color theme="8" tint="0.39997558519241921"/>
        <rFont val="Arial Narrow"/>
        <family val="2"/>
      </rPr>
      <t>BLUE</t>
    </r>
    <r>
      <rPr>
        <b/>
        <sz val="14"/>
        <color indexed="13"/>
        <rFont val="Arial Narrow"/>
        <family val="2"/>
      </rPr>
      <t xml:space="preserve"> ~~ this row will not print ~~ PLEASE DO NOT CHANGE PAGE SIZE ~~ PLEASE DO NOT ADD LINES OR COLUMNS ~~ PLEASE TYPE ONLY IN CELLS SHADED IN BLUE ~~ </t>
    </r>
  </si>
  <si>
    <t>Daily/weekly meal cost per student (stipends or prepaid)</t>
  </si>
  <si>
    <t>Director's meals--estimate per diem/report actual with receipts</t>
  </si>
  <si>
    <t xml:space="preserve">Graduate assistants who do not enroll for credit hours do not need to apply or be admitted to the program as participants.  They will not be billed for deposit, tuition, or a program fee.  </t>
  </si>
  <si>
    <t xml:space="preserve">Program directors are paid a summer teaching salary per course, based on college and rank, or less depending on budget revenues, to be disbursed in two parts--two or three consecutive disbursements on scheduled University payroll dates during the program and the final disbursement after the program financial report is approved by International Accounting. </t>
  </si>
  <si>
    <t>BUDGET PROJECTION/SUMMER 2017</t>
  </si>
  <si>
    <t>U.S. budgets with U.S. $ currency.</t>
  </si>
  <si>
    <r>
      <t xml:space="preserve">Final projection should be submitted to the OIP for approval by </t>
    </r>
    <r>
      <rPr>
        <b/>
        <sz val="11"/>
        <rFont val="Arial"/>
        <family val="2"/>
      </rPr>
      <t>March 16, 2017.</t>
    </r>
  </si>
  <si>
    <r>
      <t xml:space="preserve">OIP sets the program fee (in </t>
    </r>
    <r>
      <rPr>
        <b/>
        <sz val="11"/>
        <rFont val="Arial"/>
        <family val="2"/>
      </rPr>
      <t>cell B17</t>
    </r>
    <r>
      <rPr>
        <sz val="11"/>
        <rFont val="Arial"/>
        <family val="2"/>
      </rPr>
      <t xml:space="preserve">) and requests the University Business Office to add charges to students' accounts after </t>
    </r>
    <r>
      <rPr>
        <b/>
        <sz val="11"/>
        <rFont val="Arial"/>
        <family val="2"/>
      </rPr>
      <t>April 1, 2017.</t>
    </r>
  </si>
  <si>
    <t>Salaries for program directors may be charged up to the standard summer school rates per course, set by Academic Affairs in March.</t>
  </si>
  <si>
    <t>Do not type notes in this column O</t>
  </si>
  <si>
    <t>JMU Bookstore Items, tokens of appreciation</t>
  </si>
  <si>
    <t>Insurance from cell V26; first-aid kit; transport for medical care</t>
  </si>
  <si>
    <t>currency #1</t>
  </si>
  <si>
    <t>currency #2</t>
  </si>
  <si>
    <t>Exchange rate(s)</t>
  </si>
  <si>
    <r>
      <t xml:space="preserve">date that students are required to </t>
    </r>
    <r>
      <rPr>
        <u/>
        <sz val="9"/>
        <color theme="6" tint="-0.499984740745262"/>
        <rFont val="Arial Narrow"/>
        <family val="2"/>
      </rPr>
      <t>arrive</t>
    </r>
  </si>
  <si>
    <t xml:space="preserve">5% of revenue for OIP admin costs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</si>
</sst>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
    <numFmt numFmtId="168" formatCode="#,##0.000"/>
  </numFmts>
  <fonts count="83" x14ac:knownFonts="1">
    <font>
      <sz val="10"/>
      <name val="Arial"/>
    </font>
    <font>
      <sz val="10"/>
      <name val="Arial"/>
      <family val="2"/>
    </font>
    <font>
      <sz val="8"/>
      <color indexed="81"/>
      <name val="Tahoma"/>
      <family val="2"/>
    </font>
    <font>
      <b/>
      <sz val="8"/>
      <color indexed="81"/>
      <name val="Tahoma"/>
      <family val="2"/>
    </font>
    <font>
      <sz val="10"/>
      <color indexed="81"/>
      <name val="Tahoma"/>
      <family val="2"/>
    </font>
    <font>
      <sz val="11"/>
      <color indexed="81"/>
      <name val="Tahoma"/>
      <family val="2"/>
    </font>
    <font>
      <sz val="10"/>
      <color indexed="18"/>
      <name val="Times New Roman"/>
      <family val="1"/>
    </font>
    <font>
      <sz val="10"/>
      <color indexed="81"/>
      <name val="Times New Roman"/>
      <family val="1"/>
    </font>
    <font>
      <sz val="9"/>
      <color indexed="81"/>
      <name val="Tahoma"/>
      <family val="2"/>
    </font>
    <font>
      <sz val="12"/>
      <color indexed="8"/>
      <name val="Arial Narrow"/>
      <family val="2"/>
    </font>
    <font>
      <b/>
      <sz val="12"/>
      <color indexed="8"/>
      <name val="Arial Narrow"/>
      <family val="2"/>
    </font>
    <font>
      <sz val="10"/>
      <color indexed="8"/>
      <name val="Arial Narrow"/>
      <family val="2"/>
    </font>
    <font>
      <sz val="14"/>
      <color indexed="8"/>
      <name val="Arial Narrow"/>
      <family val="2"/>
    </font>
    <font>
      <b/>
      <sz val="14"/>
      <color indexed="8"/>
      <name val="Arial Narrow"/>
      <family val="2"/>
    </font>
    <font>
      <b/>
      <sz val="11"/>
      <color indexed="8"/>
      <name val="Arial Narrow"/>
      <family val="2"/>
    </font>
    <font>
      <sz val="11"/>
      <color indexed="8"/>
      <name val="Arial Narrow"/>
      <family val="2"/>
    </font>
    <font>
      <b/>
      <sz val="10"/>
      <color indexed="8"/>
      <name val="Arial Narrow"/>
      <family val="2"/>
    </font>
    <font>
      <sz val="9"/>
      <color indexed="8"/>
      <name val="Arial Narrow"/>
      <family val="2"/>
    </font>
    <font>
      <b/>
      <i/>
      <sz val="12"/>
      <color indexed="8"/>
      <name val="Arial Narrow"/>
      <family val="2"/>
    </font>
    <font>
      <b/>
      <sz val="9"/>
      <color indexed="8"/>
      <name val="Arial Narrow"/>
      <family val="2"/>
    </font>
    <font>
      <sz val="12"/>
      <color indexed="23"/>
      <name val="Arial Narrow"/>
      <family val="2"/>
    </font>
    <font>
      <sz val="11"/>
      <name val="Arial"/>
      <family val="2"/>
    </font>
    <font>
      <sz val="11"/>
      <name val="Arial"/>
      <family val="2"/>
    </font>
    <font>
      <sz val="11"/>
      <color indexed="23"/>
      <name val="Arial Narrow"/>
      <family val="2"/>
    </font>
    <font>
      <b/>
      <sz val="11"/>
      <name val="Arial"/>
      <family val="2"/>
    </font>
    <font>
      <sz val="12"/>
      <name val="Arial"/>
      <family val="2"/>
    </font>
    <font>
      <sz val="12"/>
      <color indexed="8"/>
      <name val="Arial"/>
      <family val="2"/>
    </font>
    <font>
      <b/>
      <sz val="16"/>
      <color indexed="8"/>
      <name val="Arial Narrow"/>
      <family val="2"/>
    </font>
    <font>
      <b/>
      <sz val="10"/>
      <name val="Arial"/>
      <family val="2"/>
    </font>
    <font>
      <sz val="8"/>
      <color indexed="8"/>
      <name val="Arial Narrow"/>
      <family val="2"/>
    </font>
    <font>
      <b/>
      <sz val="6"/>
      <color indexed="8"/>
      <name val="Arial Narrow"/>
      <family val="2"/>
    </font>
    <font>
      <b/>
      <sz val="14"/>
      <color indexed="13"/>
      <name val="Arial Narrow"/>
      <family val="2"/>
    </font>
    <font>
      <b/>
      <sz val="14"/>
      <color indexed="9"/>
      <name val="Arial Narrow"/>
      <family val="2"/>
    </font>
    <font>
      <sz val="14"/>
      <name val="Arial"/>
      <family val="2"/>
    </font>
    <font>
      <sz val="10"/>
      <name val="Arial"/>
      <family val="2"/>
    </font>
    <font>
      <sz val="8"/>
      <name val="Arial"/>
      <family val="2"/>
    </font>
    <font>
      <i/>
      <sz val="12"/>
      <color indexed="8"/>
      <name val="Arial Narrow"/>
      <family val="2"/>
    </font>
    <font>
      <b/>
      <sz val="8"/>
      <name val="Arial"/>
      <family val="2"/>
    </font>
    <font>
      <sz val="9"/>
      <name val="Arial"/>
      <family val="2"/>
    </font>
    <font>
      <sz val="10"/>
      <color theme="0"/>
      <name val="Arial"/>
      <family val="2"/>
    </font>
    <font>
      <sz val="9"/>
      <color theme="6" tint="-0.499984740745262"/>
      <name val="Arial Narrow"/>
      <family val="2"/>
    </font>
    <font>
      <b/>
      <sz val="12"/>
      <name val="Arial"/>
      <family val="2"/>
    </font>
    <font>
      <b/>
      <sz val="9"/>
      <name val="Arial"/>
      <family val="2"/>
    </font>
    <font>
      <sz val="11"/>
      <color theme="1"/>
      <name val="Arial Narrow"/>
      <family val="2"/>
    </font>
    <font>
      <b/>
      <sz val="12"/>
      <color theme="4" tint="-0.499984740745262"/>
      <name val="Arial Narrow"/>
      <family val="2"/>
    </font>
    <font>
      <b/>
      <sz val="10"/>
      <color theme="4" tint="-0.499984740745262"/>
      <name val="Arial Narrow"/>
      <family val="2"/>
    </font>
    <font>
      <b/>
      <sz val="11"/>
      <color rgb="FFFF0000"/>
      <name val="Arial"/>
      <family val="2"/>
    </font>
    <font>
      <b/>
      <sz val="11"/>
      <color rgb="FF00B050"/>
      <name val="Arial"/>
      <family val="2"/>
    </font>
    <font>
      <b/>
      <sz val="11"/>
      <color theme="1"/>
      <name val="Arial"/>
      <family val="2"/>
    </font>
    <font>
      <u/>
      <sz val="12"/>
      <color indexed="8"/>
      <name val="Arial Narrow"/>
      <family val="2"/>
    </font>
    <font>
      <b/>
      <sz val="11"/>
      <color rgb="FF7030A0"/>
      <name val="Arial"/>
      <family val="2"/>
    </font>
    <font>
      <sz val="11"/>
      <color indexed="8"/>
      <name val="Arial"/>
      <family val="2"/>
    </font>
    <font>
      <b/>
      <sz val="11"/>
      <color rgb="FF0070C0"/>
      <name val="Arial"/>
      <family val="2"/>
    </font>
    <font>
      <b/>
      <sz val="11"/>
      <color indexed="8"/>
      <name val="Arial"/>
      <family val="2"/>
    </font>
    <font>
      <b/>
      <sz val="14"/>
      <color theme="0"/>
      <name val="Arial Narrow"/>
      <family val="2"/>
    </font>
    <font>
      <i/>
      <sz val="10"/>
      <color indexed="8"/>
      <name val="Arial Narrow"/>
      <family val="2"/>
    </font>
    <font>
      <b/>
      <u/>
      <sz val="14"/>
      <name val="Arial"/>
      <family val="2"/>
    </font>
    <font>
      <b/>
      <i/>
      <u/>
      <sz val="11"/>
      <name val="Arial"/>
      <family val="2"/>
    </font>
    <font>
      <b/>
      <sz val="9"/>
      <color indexed="81"/>
      <name val="Tahoma"/>
      <family val="2"/>
    </font>
    <font>
      <b/>
      <sz val="10"/>
      <color indexed="81"/>
      <name val="Tahoma"/>
      <family val="2"/>
    </font>
    <font>
      <i/>
      <sz val="10"/>
      <color indexed="81"/>
      <name val="Tahoma"/>
      <family val="2"/>
    </font>
    <font>
      <b/>
      <sz val="12"/>
      <color indexed="81"/>
      <name val="Tahoma"/>
      <family val="2"/>
    </font>
    <font>
      <b/>
      <sz val="9"/>
      <color theme="7"/>
      <name val="Arial"/>
      <family val="2"/>
    </font>
    <font>
      <b/>
      <sz val="10"/>
      <color rgb="FFC00000"/>
      <name val="Arial"/>
      <family val="2"/>
    </font>
    <font>
      <b/>
      <sz val="12"/>
      <color rgb="FFC00000"/>
      <name val="Arial Narrow"/>
      <family val="2"/>
    </font>
    <font>
      <b/>
      <i/>
      <sz val="12"/>
      <color rgb="FFFF0000"/>
      <name val="Arial Narrow"/>
      <family val="2"/>
    </font>
    <font>
      <sz val="8"/>
      <color rgb="FFFF0000"/>
      <name val="Arial"/>
      <family val="2"/>
    </font>
    <font>
      <b/>
      <i/>
      <sz val="11"/>
      <color rgb="FFFF0000"/>
      <name val="Arial"/>
      <family val="2"/>
    </font>
    <font>
      <b/>
      <sz val="10"/>
      <color rgb="FFFF0000"/>
      <name val="Arial Narrow"/>
      <family val="2"/>
    </font>
    <font>
      <i/>
      <sz val="8"/>
      <name val="Arial"/>
      <family val="2"/>
    </font>
    <font>
      <b/>
      <sz val="11"/>
      <color rgb="FFCCFFFF"/>
      <name val="Arial"/>
      <family val="2"/>
    </font>
    <font>
      <b/>
      <sz val="11"/>
      <color rgb="FF00B0F0"/>
      <name val="Arial"/>
      <family val="2"/>
    </font>
    <font>
      <b/>
      <sz val="14"/>
      <color theme="8" tint="0.39997558519241921"/>
      <name val="Arial Narrow"/>
      <family val="2"/>
    </font>
    <font>
      <b/>
      <sz val="12"/>
      <color theme="9" tint="-0.249977111117893"/>
      <name val="Arial Narrow"/>
      <family val="2"/>
    </font>
    <font>
      <b/>
      <sz val="12"/>
      <color rgb="FFBC0CA3"/>
      <name val="Arial Narrow"/>
      <family val="2"/>
    </font>
    <font>
      <b/>
      <sz val="12"/>
      <color theme="0"/>
      <name val="Arial Narrow"/>
      <family val="2"/>
    </font>
    <font>
      <b/>
      <sz val="11"/>
      <color indexed="81"/>
      <name val="Tahoma"/>
      <family val="2"/>
    </font>
    <font>
      <b/>
      <i/>
      <sz val="12"/>
      <color indexed="81"/>
      <name val="Tahoma"/>
      <family val="2"/>
    </font>
    <font>
      <b/>
      <i/>
      <sz val="20"/>
      <color indexed="81"/>
      <name val="Tahoma"/>
      <family val="2"/>
    </font>
    <font>
      <b/>
      <sz val="20"/>
      <color indexed="81"/>
      <name val="Tahoma"/>
      <family val="2"/>
    </font>
    <font>
      <b/>
      <sz val="22"/>
      <color indexed="81"/>
      <name val="Tahoma"/>
      <family val="2"/>
    </font>
    <font>
      <b/>
      <sz val="14"/>
      <color indexed="81"/>
      <name val="Tahoma"/>
      <family val="2"/>
    </font>
    <font>
      <u/>
      <sz val="9"/>
      <color theme="6" tint="-0.499984740745262"/>
      <name val="Arial Narrow"/>
      <family val="2"/>
    </font>
  </fonts>
  <fills count="19">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CC66"/>
        <bgColor indexed="64"/>
      </patternFill>
    </fill>
    <fill>
      <patternFill patternType="solid">
        <fgColor theme="7" tint="-0.249977111117893"/>
        <bgColor indexed="64"/>
      </patternFill>
    </fill>
    <fill>
      <patternFill patternType="solid">
        <fgColor rgb="FF7030A0"/>
        <bgColor indexed="64"/>
      </patternFill>
    </fill>
    <fill>
      <patternFill patternType="solid">
        <fgColor theme="7" tint="0.59999389629810485"/>
        <bgColor indexed="64"/>
      </patternFill>
    </fill>
  </fills>
  <borders count="31">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4" fillId="0" borderId="0"/>
  </cellStyleXfs>
  <cellXfs count="330">
    <xf numFmtId="0" fontId="0" fillId="0" borderId="0" xfId="0"/>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left"/>
    </xf>
    <xf numFmtId="0" fontId="9" fillId="0" borderId="0" xfId="0" applyFont="1" applyBorder="1"/>
    <xf numFmtId="0" fontId="13" fillId="0" borderId="0" xfId="0" applyFont="1" applyBorder="1" applyAlignment="1">
      <alignment horizontal="center"/>
    </xf>
    <xf numFmtId="0" fontId="10" fillId="0" borderId="0" xfId="0" applyFont="1" applyBorder="1"/>
    <xf numFmtId="0" fontId="10" fillId="0" borderId="0" xfId="0" applyFont="1" applyBorder="1" applyAlignment="1">
      <alignment horizontal="center"/>
    </xf>
    <xf numFmtId="0" fontId="10" fillId="0" borderId="1" xfId="0" applyFont="1" applyBorder="1"/>
    <xf numFmtId="0" fontId="10" fillId="0" borderId="0" xfId="0" applyFont="1" applyAlignment="1">
      <alignment horizontal="right"/>
    </xf>
    <xf numFmtId="0" fontId="15" fillId="0" borderId="0" xfId="0" applyFont="1"/>
    <xf numFmtId="5" fontId="11" fillId="0" borderId="0" xfId="0" applyNumberFormat="1" applyFont="1" applyAlignment="1">
      <alignment horizontal="left"/>
    </xf>
    <xf numFmtId="164" fontId="11" fillId="0" borderId="0" xfId="1" applyNumberFormat="1" applyFont="1" applyBorder="1"/>
    <xf numFmtId="5" fontId="11" fillId="0" borderId="0" xfId="0" applyNumberFormat="1" applyFont="1" applyBorder="1"/>
    <xf numFmtId="165" fontId="9" fillId="2" borderId="10" xfId="2" applyNumberFormat="1" applyFont="1" applyFill="1" applyBorder="1"/>
    <xf numFmtId="0" fontId="9" fillId="0" borderId="0" xfId="0" applyFont="1" applyFill="1" applyBorder="1"/>
    <xf numFmtId="0" fontId="9" fillId="0" borderId="0" xfId="0" applyFont="1" applyFill="1"/>
    <xf numFmtId="165" fontId="11" fillId="0" borderId="0" xfId="0" applyNumberFormat="1" applyFont="1"/>
    <xf numFmtId="0" fontId="10" fillId="0" borderId="0" xfId="0" applyFont="1" applyAlignment="1">
      <alignment horizontal="center"/>
    </xf>
    <xf numFmtId="42" fontId="12" fillId="2" borderId="11" xfId="2" applyNumberFormat="1" applyFont="1" applyFill="1" applyBorder="1"/>
    <xf numFmtId="0" fontId="12" fillId="0" borderId="0" xfId="0" applyFont="1" applyBorder="1"/>
    <xf numFmtId="5" fontId="11" fillId="0" borderId="0" xfId="0" applyNumberFormat="1" applyFont="1" applyBorder="1" applyAlignment="1">
      <alignment horizontal="left"/>
    </xf>
    <xf numFmtId="164" fontId="11" fillId="0" borderId="0" xfId="1" applyNumberFormat="1" applyFont="1"/>
    <xf numFmtId="5" fontId="11" fillId="0" borderId="0" xfId="0" applyNumberFormat="1" applyFont="1"/>
    <xf numFmtId="0" fontId="19" fillId="0" borderId="0" xfId="0" applyFont="1"/>
    <xf numFmtId="0" fontId="17" fillId="0" borderId="0" xfId="0" applyFont="1"/>
    <xf numFmtId="0" fontId="9" fillId="0" borderId="0" xfId="0" applyFont="1" applyAlignment="1">
      <alignment horizontal="center" wrapText="1"/>
    </xf>
    <xf numFmtId="0" fontId="10" fillId="0" borderId="0" xfId="0" applyFont="1" applyAlignment="1">
      <alignment horizontal="left" wrapText="1"/>
    </xf>
    <xf numFmtId="3" fontId="11" fillId="2" borderId="12" xfId="1" applyNumberFormat="1" applyFont="1" applyFill="1" applyBorder="1"/>
    <xf numFmtId="166" fontId="11" fillId="0" borderId="0" xfId="1" applyNumberFormat="1" applyFont="1" applyFill="1" applyBorder="1"/>
    <xf numFmtId="166" fontId="16" fillId="0" borderId="0" xfId="1" applyNumberFormat="1" applyFont="1" applyFill="1" applyBorder="1"/>
    <xf numFmtId="42" fontId="11" fillId="2" borderId="13" xfId="2" applyNumberFormat="1" applyFont="1" applyFill="1" applyBorder="1"/>
    <xf numFmtId="42" fontId="11" fillId="0" borderId="0" xfId="2" applyNumberFormat="1" applyFont="1" applyFill="1" applyBorder="1"/>
    <xf numFmtId="42" fontId="11" fillId="2" borderId="12" xfId="2" applyNumberFormat="1" applyFont="1" applyFill="1" applyBorder="1"/>
    <xf numFmtId="42" fontId="11" fillId="0" borderId="0" xfId="0" applyNumberFormat="1" applyFont="1" applyBorder="1"/>
    <xf numFmtId="42" fontId="11" fillId="0" borderId="0" xfId="2" applyNumberFormat="1" applyFont="1" applyBorder="1"/>
    <xf numFmtId="42" fontId="11" fillId="2" borderId="14" xfId="2" applyNumberFormat="1" applyFont="1" applyFill="1" applyBorder="1"/>
    <xf numFmtId="42" fontId="11" fillId="0" borderId="0" xfId="0" applyNumberFormat="1" applyFont="1" applyFill="1" applyBorder="1"/>
    <xf numFmtId="42" fontId="11" fillId="2" borderId="10" xfId="2" applyNumberFormat="1" applyFont="1" applyFill="1" applyBorder="1"/>
    <xf numFmtId="42" fontId="11" fillId="2" borderId="15" xfId="2" applyNumberFormat="1" applyFont="1" applyFill="1" applyBorder="1"/>
    <xf numFmtId="42" fontId="11" fillId="2" borderId="11" xfId="2" applyNumberFormat="1" applyFont="1" applyFill="1" applyBorder="1"/>
    <xf numFmtId="0" fontId="18" fillId="0" borderId="0" xfId="0" applyFont="1" applyAlignment="1">
      <alignment horizontal="left"/>
    </xf>
    <xf numFmtId="166" fontId="11" fillId="0" borderId="17" xfId="1" applyNumberFormat="1" applyFont="1" applyFill="1" applyBorder="1"/>
    <xf numFmtId="42" fontId="11" fillId="0" borderId="17" xfId="2" applyNumberFormat="1" applyFont="1" applyFill="1" applyBorder="1"/>
    <xf numFmtId="0" fontId="20" fillId="0" borderId="0" xfId="0" applyFont="1"/>
    <xf numFmtId="0" fontId="21" fillId="0" borderId="0" xfId="0" applyFont="1"/>
    <xf numFmtId="0" fontId="23" fillId="0" borderId="0" xfId="0" applyFont="1"/>
    <xf numFmtId="0" fontId="10" fillId="0" borderId="0" xfId="0" applyFont="1" applyAlignment="1">
      <alignment horizontal="left" indent="2"/>
    </xf>
    <xf numFmtId="0" fontId="16" fillId="0" borderId="0" xfId="0" applyFont="1"/>
    <xf numFmtId="0" fontId="27" fillId="0" borderId="0" xfId="0" applyFont="1"/>
    <xf numFmtId="0" fontId="21" fillId="0" borderId="0" xfId="0" applyFont="1" applyFill="1"/>
    <xf numFmtId="0" fontId="15" fillId="0" borderId="0" xfId="0" applyFont="1" applyFill="1"/>
    <xf numFmtId="0" fontId="23" fillId="0" borderId="0" xfId="0" applyFont="1" applyFill="1"/>
    <xf numFmtId="44" fontId="11" fillId="0" borderId="0" xfId="1" applyNumberFormat="1" applyFont="1"/>
    <xf numFmtId="0" fontId="29" fillId="0" borderId="0" xfId="0" applyFont="1"/>
    <xf numFmtId="0" fontId="10" fillId="0" borderId="0" xfId="0" applyFont="1" applyAlignment="1">
      <alignment horizontal="left"/>
    </xf>
    <xf numFmtId="5" fontId="30" fillId="0" borderId="0" xfId="0" applyNumberFormat="1" applyFont="1" applyAlignment="1">
      <alignment horizontal="left" wrapText="1"/>
    </xf>
    <xf numFmtId="0" fontId="10" fillId="0" borderId="0" xfId="0" applyFont="1" applyAlignment="1">
      <alignment horizontal="center"/>
    </xf>
    <xf numFmtId="0" fontId="10" fillId="0" borderId="0" xfId="0" applyFont="1" applyAlignment="1">
      <alignment horizontal="left" vertical="center" wrapText="1"/>
    </xf>
    <xf numFmtId="0" fontId="25" fillId="0" borderId="0" xfId="0" applyFont="1" applyAlignment="1">
      <alignment horizontal="left" vertical="center" wrapText="1"/>
    </xf>
    <xf numFmtId="0" fontId="10" fillId="0" borderId="0" xfId="0" applyFont="1" applyAlignment="1">
      <alignment vertical="center" wrapText="1"/>
    </xf>
    <xf numFmtId="0" fontId="9" fillId="0" borderId="0" xfId="0" applyFont="1" applyAlignment="1">
      <alignment horizontal="center"/>
    </xf>
    <xf numFmtId="165" fontId="9" fillId="0" borderId="0" xfId="2" applyNumberFormat="1" applyFont="1" applyFill="1" applyBorder="1"/>
    <xf numFmtId="0" fontId="10" fillId="0" borderId="0" xfId="0" applyFont="1" applyBorder="1" applyAlignment="1">
      <alignment horizontal="center" wrapText="1"/>
    </xf>
    <xf numFmtId="0" fontId="10" fillId="0" borderId="1" xfId="0" applyFont="1" applyBorder="1" applyAlignment="1">
      <alignment horizontal="center" wrapText="1"/>
    </xf>
    <xf numFmtId="0" fontId="10" fillId="0" borderId="0" xfId="0" applyFont="1" applyBorder="1" applyAlignment="1">
      <alignment horizontal="center" vertical="center" wrapText="1"/>
    </xf>
    <xf numFmtId="0" fontId="0" fillId="0" borderId="1" xfId="0" applyBorder="1"/>
    <xf numFmtId="0" fontId="9" fillId="0" borderId="0" xfId="0" applyFont="1" applyAlignment="1">
      <alignment horizontal="right"/>
    </xf>
    <xf numFmtId="0" fontId="10" fillId="0" borderId="1" xfId="0" applyFont="1" applyBorder="1" applyAlignment="1">
      <alignment horizontal="center" vertical="center" wrapText="1"/>
    </xf>
    <xf numFmtId="49" fontId="35" fillId="0" borderId="0" xfId="3" applyNumberFormat="1" applyFont="1"/>
    <xf numFmtId="0" fontId="37" fillId="0" borderId="0" xfId="0" applyFont="1" applyAlignment="1">
      <alignment horizontal="left"/>
    </xf>
    <xf numFmtId="49" fontId="35" fillId="0" borderId="0" xfId="3" applyNumberFormat="1" applyFont="1" applyAlignment="1">
      <alignment horizontal="left" vertical="center"/>
    </xf>
    <xf numFmtId="49" fontId="35" fillId="0" borderId="0" xfId="3" applyNumberFormat="1" applyFont="1" applyAlignment="1">
      <alignment horizontal="left"/>
    </xf>
    <xf numFmtId="49" fontId="38" fillId="0" borderId="0" xfId="3" applyNumberFormat="1" applyFont="1" applyAlignment="1"/>
    <xf numFmtId="0" fontId="34" fillId="0" borderId="0" xfId="0" applyFont="1"/>
    <xf numFmtId="0" fontId="36" fillId="0" borderId="0" xfId="0" applyFont="1"/>
    <xf numFmtId="0" fontId="39" fillId="0" borderId="0" xfId="0" applyFont="1"/>
    <xf numFmtId="0" fontId="15" fillId="8" borderId="22" xfId="0" applyFont="1" applyFill="1" applyBorder="1"/>
    <xf numFmtId="0" fontId="40" fillId="0" borderId="0" xfId="0" applyFont="1" applyAlignment="1">
      <alignment horizontal="center"/>
    </xf>
    <xf numFmtId="164" fontId="16" fillId="0" borderId="8" xfId="1" applyNumberFormat="1" applyFont="1" applyBorder="1" applyAlignment="1">
      <alignment horizontal="center"/>
    </xf>
    <xf numFmtId="49" fontId="38" fillId="0" borderId="0" xfId="3" applyNumberFormat="1" applyFont="1"/>
    <xf numFmtId="49" fontId="38" fillId="0" borderId="23" xfId="3" applyNumberFormat="1" applyFont="1" applyBorder="1" applyAlignment="1"/>
    <xf numFmtId="49" fontId="38" fillId="0" borderId="16" xfId="3" applyNumberFormat="1" applyFont="1" applyBorder="1" applyAlignment="1">
      <alignment vertical="center"/>
    </xf>
    <xf numFmtId="49" fontId="38" fillId="4" borderId="10" xfId="3" applyNumberFormat="1" applyFont="1" applyFill="1" applyBorder="1" applyAlignment="1">
      <alignment horizontal="center" vertical="center"/>
    </xf>
    <xf numFmtId="49" fontId="38" fillId="0" borderId="10" xfId="3" applyNumberFormat="1" applyFont="1" applyBorder="1" applyAlignment="1">
      <alignment vertical="center"/>
    </xf>
    <xf numFmtId="0" fontId="42" fillId="5" borderId="10" xfId="0" applyFont="1" applyFill="1" applyBorder="1" applyAlignment="1">
      <alignment horizontal="center" vertical="center" wrapText="1"/>
    </xf>
    <xf numFmtId="49" fontId="42" fillId="0" borderId="0" xfId="3" applyNumberFormat="1" applyFont="1" applyAlignment="1"/>
    <xf numFmtId="166" fontId="38" fillId="3" borderId="22" xfId="3" applyNumberFormat="1" applyFont="1" applyFill="1" applyBorder="1" applyAlignment="1">
      <alignment vertical="center"/>
    </xf>
    <xf numFmtId="166" fontId="38" fillId="0" borderId="0" xfId="3" applyNumberFormat="1" applyFont="1" applyFill="1" applyBorder="1" applyAlignment="1">
      <alignment horizontal="right" vertical="center"/>
    </xf>
    <xf numFmtId="166" fontId="42" fillId="0" borderId="0" xfId="3" applyNumberFormat="1" applyFont="1" applyFill="1" applyBorder="1" applyAlignment="1">
      <alignment horizontal="left" vertical="center"/>
    </xf>
    <xf numFmtId="166" fontId="42" fillId="0" borderId="0" xfId="3" applyNumberFormat="1" applyFont="1" applyFill="1" applyBorder="1" applyAlignment="1">
      <alignment horizontal="right" vertical="center"/>
    </xf>
    <xf numFmtId="49" fontId="42" fillId="0" borderId="0" xfId="3" applyNumberFormat="1" applyFont="1"/>
    <xf numFmtId="166" fontId="38" fillId="0" borderId="0" xfId="3" applyNumberFormat="1" applyFont="1" applyFill="1" applyBorder="1" applyAlignment="1">
      <alignment horizontal="left" vertical="center"/>
    </xf>
    <xf numFmtId="49" fontId="38" fillId="0" borderId="0" xfId="3" applyNumberFormat="1" applyFont="1" applyAlignment="1">
      <alignment horizontal="center" vertical="center"/>
    </xf>
    <xf numFmtId="49" fontId="38" fillId="0" borderId="19" xfId="3" applyNumberFormat="1" applyFont="1" applyBorder="1" applyAlignment="1">
      <alignment vertical="center"/>
    </xf>
    <xf numFmtId="0" fontId="15" fillId="0" borderId="5" xfId="0" applyFont="1" applyBorder="1"/>
    <xf numFmtId="0" fontId="15" fillId="0" borderId="21" xfId="0" applyFont="1" applyBorder="1"/>
    <xf numFmtId="0" fontId="15" fillId="0" borderId="3" xfId="0" applyFont="1" applyBorder="1"/>
    <xf numFmtId="0" fontId="15" fillId="0" borderId="0" xfId="0" applyFont="1" applyBorder="1"/>
    <xf numFmtId="0" fontId="15" fillId="0" borderId="22" xfId="0" applyFont="1" applyBorder="1"/>
    <xf numFmtId="0" fontId="15" fillId="8" borderId="17" xfId="0" applyFont="1" applyFill="1" applyBorder="1"/>
    <xf numFmtId="6" fontId="15" fillId="0" borderId="0" xfId="0" applyNumberFormat="1" applyFont="1" applyBorder="1" applyAlignment="1">
      <alignment horizontal="center"/>
    </xf>
    <xf numFmtId="6" fontId="15" fillId="8" borderId="10" xfId="0" applyNumberFormat="1" applyFont="1" applyFill="1" applyBorder="1" applyAlignment="1">
      <alignment horizontal="center"/>
    </xf>
    <xf numFmtId="165" fontId="9" fillId="0" borderId="10" xfId="2" applyNumberFormat="1" applyFont="1" applyBorder="1" applyAlignment="1">
      <alignment horizontal="center"/>
    </xf>
    <xf numFmtId="164" fontId="16" fillId="0" borderId="3" xfId="1" applyNumberFormat="1" applyFont="1" applyBorder="1" applyAlignment="1">
      <alignment horizontal="center"/>
    </xf>
    <xf numFmtId="5" fontId="16" fillId="0" borderId="4" xfId="0" applyNumberFormat="1" applyFont="1" applyBorder="1" applyAlignment="1">
      <alignment horizontal="center"/>
    </xf>
    <xf numFmtId="5" fontId="16" fillId="0" borderId="5" xfId="0" applyNumberFormat="1" applyFont="1" applyBorder="1" applyAlignment="1">
      <alignment horizontal="center"/>
    </xf>
    <xf numFmtId="5" fontId="16" fillId="0" borderId="6" xfId="0" applyNumberFormat="1" applyFont="1" applyBorder="1" applyAlignment="1">
      <alignment horizontal="center"/>
    </xf>
    <xf numFmtId="5" fontId="16" fillId="0" borderId="7" xfId="0" applyNumberFormat="1" applyFont="1" applyBorder="1" applyAlignment="1">
      <alignment horizontal="center"/>
    </xf>
    <xf numFmtId="5" fontId="16" fillId="0" borderId="2" xfId="0" applyNumberFormat="1" applyFont="1" applyBorder="1" applyAlignment="1">
      <alignment horizontal="center"/>
    </xf>
    <xf numFmtId="5" fontId="19" fillId="0" borderId="8" xfId="0" applyNumberFormat="1" applyFont="1" applyBorder="1" applyAlignment="1">
      <alignment horizontal="center"/>
    </xf>
    <xf numFmtId="5" fontId="16" fillId="0" borderId="9" xfId="0" applyNumberFormat="1" applyFont="1" applyBorder="1" applyAlignment="1">
      <alignment horizontal="center"/>
    </xf>
    <xf numFmtId="0" fontId="14" fillId="8" borderId="22" xfId="0" applyFont="1" applyFill="1" applyBorder="1"/>
    <xf numFmtId="0" fontId="15" fillId="8" borderId="16" xfId="0" applyFont="1" applyFill="1" applyBorder="1"/>
    <xf numFmtId="0" fontId="15" fillId="8" borderId="10" xfId="0" applyFont="1" applyFill="1" applyBorder="1" applyAlignment="1">
      <alignment horizontal="center"/>
    </xf>
    <xf numFmtId="1" fontId="43" fillId="8" borderId="22" xfId="0" applyNumberFormat="1" applyFont="1" applyFill="1" applyBorder="1" applyAlignment="1">
      <alignment horizontal="center"/>
    </xf>
    <xf numFmtId="0" fontId="15" fillId="8" borderId="10" xfId="0" applyFont="1" applyFill="1" applyBorder="1"/>
    <xf numFmtId="0" fontId="14" fillId="0" borderId="5" xfId="0" applyFont="1" applyBorder="1"/>
    <xf numFmtId="0" fontId="15" fillId="0" borderId="0" xfId="0" applyFont="1" applyBorder="1" applyAlignment="1">
      <alignment horizontal="right"/>
    </xf>
    <xf numFmtId="0" fontId="15" fillId="0" borderId="0" xfId="0" applyFont="1" applyBorder="1" applyAlignment="1">
      <alignment horizontal="center"/>
    </xf>
    <xf numFmtId="6" fontId="15" fillId="0" borderId="24" xfId="0" applyNumberFormat="1" applyFont="1" applyBorder="1"/>
    <xf numFmtId="2" fontId="28" fillId="0" borderId="0" xfId="0" applyNumberFormat="1" applyFont="1"/>
    <xf numFmtId="2" fontId="1" fillId="0" borderId="0" xfId="0" applyNumberFormat="1" applyFont="1"/>
    <xf numFmtId="1" fontId="1" fillId="0" borderId="0" xfId="0" applyNumberFormat="1" applyFont="1"/>
    <xf numFmtId="0" fontId="15" fillId="0" borderId="21" xfId="0" applyFont="1" applyBorder="1" applyAlignment="1">
      <alignment horizontal="center"/>
    </xf>
    <xf numFmtId="0" fontId="15" fillId="0" borderId="18" xfId="0" applyFont="1" applyBorder="1" applyAlignment="1">
      <alignment horizontal="center"/>
    </xf>
    <xf numFmtId="0" fontId="14" fillId="0" borderId="0" xfId="0" applyFont="1"/>
    <xf numFmtId="49" fontId="38" fillId="0" borderId="0" xfId="3" applyNumberFormat="1" applyFont="1" applyBorder="1" applyAlignment="1"/>
    <xf numFmtId="42" fontId="11" fillId="2" borderId="25" xfId="2" applyNumberFormat="1" applyFont="1" applyFill="1" applyBorder="1"/>
    <xf numFmtId="0" fontId="11" fillId="0" borderId="0" xfId="0" applyFont="1" applyFill="1"/>
    <xf numFmtId="0" fontId="29" fillId="8" borderId="17" xfId="0" applyFont="1" applyFill="1" applyBorder="1"/>
    <xf numFmtId="0" fontId="29" fillId="8" borderId="21" xfId="0" applyFont="1" applyFill="1" applyBorder="1"/>
    <xf numFmtId="165" fontId="9" fillId="9" borderId="10" xfId="2" applyNumberFormat="1" applyFont="1" applyFill="1" applyBorder="1" applyAlignment="1">
      <alignment horizontal="center"/>
    </xf>
    <xf numFmtId="0" fontId="55" fillId="0" borderId="0" xfId="0" applyFont="1"/>
    <xf numFmtId="0" fontId="21" fillId="0" borderId="0" xfId="0" applyFont="1" applyFill="1" applyBorder="1"/>
    <xf numFmtId="165" fontId="9" fillId="2" borderId="16" xfId="2" applyNumberFormat="1" applyFont="1" applyFill="1" applyBorder="1"/>
    <xf numFmtId="0" fontId="9" fillId="2" borderId="11" xfId="0" applyFont="1" applyFill="1" applyBorder="1" applyAlignment="1">
      <alignment horizontal="center"/>
    </xf>
    <xf numFmtId="165" fontId="9" fillId="0" borderId="6" xfId="2" applyNumberFormat="1" applyFont="1" applyBorder="1" applyAlignment="1">
      <alignment horizontal="center"/>
    </xf>
    <xf numFmtId="0" fontId="27" fillId="0" borderId="0" xfId="0" applyFont="1" applyAlignment="1">
      <alignment horizontal="center"/>
    </xf>
    <xf numFmtId="49" fontId="62" fillId="0" borderId="0" xfId="3" applyNumberFormat="1" applyFont="1"/>
    <xf numFmtId="0" fontId="63" fillId="0" borderId="0" xfId="0" applyFont="1"/>
    <xf numFmtId="0" fontId="64" fillId="0" borderId="0" xfId="0" applyFont="1" applyAlignment="1">
      <alignment horizontal="center"/>
    </xf>
    <xf numFmtId="0" fontId="17" fillId="0" borderId="10" xfId="0" applyFont="1" applyBorder="1" applyAlignment="1">
      <alignment vertical="center" wrapText="1"/>
    </xf>
    <xf numFmtId="0" fontId="38" fillId="0" borderId="0" xfId="0" applyFont="1"/>
    <xf numFmtId="0" fontId="19" fillId="6" borderId="3" xfId="0" applyFont="1" applyFill="1" applyBorder="1" applyAlignment="1">
      <alignment vertical="center"/>
    </xf>
    <xf numFmtId="0" fontId="42" fillId="6" borderId="0" xfId="0" applyFont="1" applyFill="1" applyBorder="1" applyAlignment="1">
      <alignment horizontal="center"/>
    </xf>
    <xf numFmtId="0" fontId="42" fillId="6" borderId="0" xfId="0" applyFont="1" applyFill="1" applyBorder="1" applyAlignment="1">
      <alignment horizontal="center" vertical="center"/>
    </xf>
    <xf numFmtId="0" fontId="17" fillId="0" borderId="22" xfId="0" applyFont="1" applyBorder="1" applyAlignment="1">
      <alignment vertical="center" wrapText="1"/>
    </xf>
    <xf numFmtId="0" fontId="17" fillId="9" borderId="0" xfId="0" applyFont="1" applyFill="1" applyBorder="1" applyAlignment="1">
      <alignment vertical="center" wrapText="1"/>
    </xf>
    <xf numFmtId="0" fontId="17" fillId="9" borderId="24" xfId="0" applyFont="1" applyFill="1" applyBorder="1" applyAlignment="1">
      <alignment vertical="center" wrapText="1"/>
    </xf>
    <xf numFmtId="0" fontId="17" fillId="7" borderId="10" xfId="0" applyFont="1" applyFill="1" applyBorder="1" applyAlignment="1">
      <alignment vertical="center" wrapText="1"/>
    </xf>
    <xf numFmtId="0" fontId="42" fillId="6" borderId="0" xfId="0" applyFont="1" applyFill="1"/>
    <xf numFmtId="0" fontId="42" fillId="6" borderId="4" xfId="0" applyFont="1" applyFill="1" applyBorder="1" applyAlignment="1">
      <alignment vertical="center"/>
    </xf>
    <xf numFmtId="0" fontId="42" fillId="9" borderId="0" xfId="0" applyFont="1" applyFill="1"/>
    <xf numFmtId="0" fontId="42" fillId="9" borderId="24" xfId="0" applyFont="1" applyFill="1" applyBorder="1"/>
    <xf numFmtId="0" fontId="17" fillId="9" borderId="1" xfId="0" applyFont="1" applyFill="1" applyBorder="1" applyAlignment="1">
      <alignment vertical="center" wrapText="1"/>
    </xf>
    <xf numFmtId="0" fontId="17" fillId="9" borderId="19" xfId="0" applyFont="1" applyFill="1" applyBorder="1" applyAlignment="1">
      <alignment vertical="center" wrapText="1"/>
    </xf>
    <xf numFmtId="0" fontId="38" fillId="0" borderId="0" xfId="0" applyFont="1" applyAlignment="1">
      <alignment vertical="center"/>
    </xf>
    <xf numFmtId="0" fontId="17" fillId="0" borderId="0" xfId="0" applyFont="1" applyAlignment="1">
      <alignment vertical="center" wrapText="1"/>
    </xf>
    <xf numFmtId="0" fontId="25" fillId="0" borderId="0" xfId="0" applyFont="1" applyAlignment="1">
      <alignment horizontal="left" vertical="center" wrapText="1"/>
    </xf>
    <xf numFmtId="0" fontId="56" fillId="5" borderId="0" xfId="0" applyFont="1" applyFill="1"/>
    <xf numFmtId="0" fontId="9" fillId="5" borderId="0" xfId="0" applyFont="1" applyFill="1"/>
    <xf numFmtId="0" fontId="11" fillId="5" borderId="0" xfId="0" applyFont="1" applyFill="1"/>
    <xf numFmtId="0" fontId="57" fillId="5" borderId="0" xfId="0" applyFont="1" applyFill="1"/>
    <xf numFmtId="5" fontId="11" fillId="5" borderId="0" xfId="0" applyNumberFormat="1" applyFont="1" applyFill="1"/>
    <xf numFmtId="0" fontId="21" fillId="5" borderId="0" xfId="0" applyFont="1" applyFill="1"/>
    <xf numFmtId="0" fontId="44" fillId="5" borderId="0" xfId="0" applyFont="1" applyFill="1" applyAlignment="1">
      <alignment horizontal="right"/>
    </xf>
    <xf numFmtId="164" fontId="11" fillId="5" borderId="0" xfId="1" applyNumberFormat="1" applyFont="1" applyFill="1"/>
    <xf numFmtId="165" fontId="45" fillId="5" borderId="11" xfId="2" applyNumberFormat="1" applyFont="1" applyFill="1" applyBorder="1" applyAlignment="1">
      <alignment horizontal="center"/>
    </xf>
    <xf numFmtId="0" fontId="22" fillId="5" borderId="0" xfId="0" applyFont="1" applyFill="1"/>
    <xf numFmtId="0" fontId="49" fillId="5" borderId="0" xfId="0" applyFont="1" applyFill="1"/>
    <xf numFmtId="0" fontId="51" fillId="5" borderId="0" xfId="0" applyFont="1" applyFill="1"/>
    <xf numFmtId="0" fontId="16" fillId="5" borderId="0" xfId="0" applyFont="1" applyFill="1" applyBorder="1"/>
    <xf numFmtId="0" fontId="24" fillId="5" borderId="0" xfId="0" applyFont="1" applyFill="1" applyBorder="1"/>
    <xf numFmtId="0" fontId="65" fillId="5" borderId="0" xfId="0" applyFont="1" applyFill="1"/>
    <xf numFmtId="0" fontId="42" fillId="12" borderId="10" xfId="0" applyFont="1" applyFill="1" applyBorder="1" applyAlignment="1">
      <alignment horizontal="center" vertical="center" wrapText="1"/>
    </xf>
    <xf numFmtId="6" fontId="42" fillId="5" borderId="10" xfId="0" applyNumberFormat="1" applyFont="1" applyFill="1" applyBorder="1" applyAlignment="1">
      <alignment horizontal="center" vertical="center" wrapText="1"/>
    </xf>
    <xf numFmtId="0" fontId="67" fillId="5" borderId="1" xfId="0" applyFont="1" applyFill="1" applyBorder="1"/>
    <xf numFmtId="5" fontId="68" fillId="0" borderId="0" xfId="0" applyNumberFormat="1" applyFont="1" applyBorder="1" applyAlignment="1">
      <alignment horizontal="center"/>
    </xf>
    <xf numFmtId="0" fontId="42" fillId="13" borderId="10" xfId="0" applyFont="1" applyFill="1" applyBorder="1" applyAlignment="1">
      <alignment horizontal="center" vertical="center" wrapText="1"/>
    </xf>
    <xf numFmtId="0" fontId="19" fillId="0" borderId="1" xfId="0" applyFont="1" applyBorder="1" applyAlignment="1">
      <alignment horizontal="center" vertical="center" wrapText="1"/>
    </xf>
    <xf numFmtId="0" fontId="1" fillId="0" borderId="0" xfId="0" applyFont="1"/>
    <xf numFmtId="0" fontId="10" fillId="5" borderId="0" xfId="0" applyFont="1" applyFill="1" applyBorder="1" applyAlignment="1">
      <alignment horizontal="center"/>
    </xf>
    <xf numFmtId="7" fontId="18" fillId="5" borderId="0" xfId="0" applyNumberFormat="1" applyFont="1" applyFill="1" applyBorder="1" applyAlignment="1">
      <alignment horizontal="center"/>
    </xf>
    <xf numFmtId="0" fontId="15" fillId="5" borderId="0" xfId="0" applyFont="1" applyFill="1" applyBorder="1" applyAlignment="1">
      <alignment horizontal="right"/>
    </xf>
    <xf numFmtId="0" fontId="11" fillId="5" borderId="10" xfId="0" applyFont="1" applyFill="1" applyBorder="1" applyAlignment="1">
      <alignment horizontal="center"/>
    </xf>
    <xf numFmtId="0" fontId="42" fillId="10" borderId="1" xfId="0" applyFont="1" applyFill="1" applyBorder="1" applyAlignment="1">
      <alignment horizontal="center"/>
    </xf>
    <xf numFmtId="0" fontId="42" fillId="11" borderId="19" xfId="0" applyFont="1" applyFill="1" applyBorder="1" applyAlignment="1">
      <alignment horizontal="center"/>
    </xf>
    <xf numFmtId="0" fontId="19" fillId="0" borderId="10" xfId="0" applyFont="1" applyBorder="1" applyAlignment="1">
      <alignment vertical="center" wrapText="1"/>
    </xf>
    <xf numFmtId="166" fontId="38" fillId="5" borderId="10" xfId="3" applyNumberFormat="1" applyFont="1" applyFill="1" applyBorder="1" applyAlignment="1">
      <alignment horizontal="center" vertical="center"/>
    </xf>
    <xf numFmtId="166" fontId="38" fillId="13" borderId="10" xfId="3" applyNumberFormat="1" applyFont="1" applyFill="1" applyBorder="1" applyAlignment="1">
      <alignment horizontal="center" vertical="center"/>
    </xf>
    <xf numFmtId="0" fontId="42" fillId="5" borderId="6" xfId="0" applyFont="1" applyFill="1" applyBorder="1" applyAlignment="1">
      <alignment horizontal="center" vertical="center" wrapText="1"/>
    </xf>
    <xf numFmtId="0" fontId="35" fillId="0" borderId="0" xfId="0" applyFont="1" applyAlignment="1">
      <alignment vertical="top" wrapText="1"/>
    </xf>
    <xf numFmtId="0" fontId="35" fillId="0" borderId="0" xfId="0" applyFont="1" applyAlignment="1">
      <alignment vertical="center" wrapText="1"/>
    </xf>
    <xf numFmtId="15" fontId="9" fillId="14" borderId="17" xfId="0" applyNumberFormat="1" applyFont="1" applyFill="1" applyBorder="1" applyAlignment="1">
      <alignment horizontal="center"/>
    </xf>
    <xf numFmtId="3" fontId="11" fillId="14" borderId="10" xfId="1" applyNumberFormat="1" applyFont="1" applyFill="1" applyBorder="1" applyAlignment="1">
      <alignment horizontal="center"/>
    </xf>
    <xf numFmtId="3" fontId="11" fillId="14" borderId="6" xfId="1" applyNumberFormat="1" applyFont="1" applyFill="1" applyBorder="1" applyAlignment="1">
      <alignment horizontal="center"/>
    </xf>
    <xf numFmtId="165" fontId="9" fillId="14" borderId="11" xfId="2" applyNumberFormat="1" applyFont="1" applyFill="1" applyBorder="1" applyAlignment="1">
      <alignment horizontal="center"/>
    </xf>
    <xf numFmtId="42" fontId="12" fillId="14" borderId="11" xfId="0" applyNumberFormat="1" applyFont="1" applyFill="1" applyBorder="1"/>
    <xf numFmtId="3" fontId="11" fillId="14" borderId="10" xfId="1" applyNumberFormat="1" applyFont="1" applyFill="1" applyBorder="1"/>
    <xf numFmtId="42" fontId="11" fillId="14" borderId="10" xfId="2" applyNumberFormat="1" applyFont="1" applyFill="1" applyBorder="1"/>
    <xf numFmtId="42" fontId="11" fillId="14" borderId="6" xfId="2" applyNumberFormat="1" applyFont="1" applyFill="1" applyBorder="1"/>
    <xf numFmtId="42" fontId="11" fillId="14" borderId="2" xfId="2" applyNumberFormat="1" applyFont="1" applyFill="1" applyBorder="1"/>
    <xf numFmtId="42" fontId="11" fillId="14" borderId="20" xfId="2" applyNumberFormat="1" applyFont="1" applyFill="1" applyBorder="1"/>
    <xf numFmtId="164" fontId="11" fillId="14" borderId="10" xfId="1" applyNumberFormat="1" applyFont="1" applyFill="1" applyBorder="1"/>
    <xf numFmtId="44" fontId="11" fillId="14" borderId="10" xfId="2" applyFont="1" applyFill="1" applyBorder="1"/>
    <xf numFmtId="44" fontId="11" fillId="14" borderId="6" xfId="2" applyFont="1" applyFill="1" applyBorder="1"/>
    <xf numFmtId="164" fontId="11" fillId="14" borderId="2" xfId="1" applyNumberFormat="1" applyFont="1" applyFill="1" applyBorder="1"/>
    <xf numFmtId="164" fontId="11" fillId="14" borderId="2" xfId="1" applyNumberFormat="1" applyFont="1" applyFill="1" applyBorder="1" applyAlignment="1">
      <alignment horizontal="center"/>
    </xf>
    <xf numFmtId="164" fontId="11" fillId="14" borderId="10" xfId="1" applyNumberFormat="1" applyFont="1" applyFill="1" applyBorder="1" applyAlignment="1">
      <alignment horizontal="center"/>
    </xf>
    <xf numFmtId="0" fontId="9" fillId="15" borderId="0" xfId="0" applyFont="1" applyFill="1" applyBorder="1" applyAlignment="1">
      <alignment horizontal="center"/>
    </xf>
    <xf numFmtId="1" fontId="9" fillId="15" borderId="0" xfId="0" applyNumberFormat="1" applyFont="1" applyFill="1" applyBorder="1" applyAlignment="1">
      <alignment horizontal="center"/>
    </xf>
    <xf numFmtId="42" fontId="12" fillId="15" borderId="11" xfId="0" applyNumberFormat="1" applyFont="1" applyFill="1" applyBorder="1"/>
    <xf numFmtId="42" fontId="11" fillId="15" borderId="11" xfId="0" applyNumberFormat="1" applyFont="1" applyFill="1" applyBorder="1"/>
    <xf numFmtId="42" fontId="11" fillId="15" borderId="11" xfId="2" applyNumberFormat="1" applyFont="1" applyFill="1" applyBorder="1"/>
    <xf numFmtId="44" fontId="16" fillId="15" borderId="11" xfId="2" applyFont="1" applyFill="1" applyBorder="1"/>
    <xf numFmtId="42" fontId="10" fillId="15" borderId="10" xfId="2" applyNumberFormat="1" applyFont="1" applyFill="1" applyBorder="1"/>
    <xf numFmtId="165" fontId="11" fillId="14" borderId="2" xfId="2" applyNumberFormat="1" applyFont="1" applyFill="1" applyBorder="1"/>
    <xf numFmtId="0" fontId="11" fillId="14" borderId="2" xfId="0" applyFont="1" applyFill="1" applyBorder="1"/>
    <xf numFmtId="165" fontId="1" fillId="14" borderId="2" xfId="2" applyNumberFormat="1" applyFont="1" applyFill="1" applyBorder="1"/>
    <xf numFmtId="0" fontId="11" fillId="14" borderId="10" xfId="0" applyFont="1" applyFill="1" applyBorder="1"/>
    <xf numFmtId="165" fontId="1" fillId="14" borderId="10" xfId="2" applyNumberFormat="1" applyFont="1" applyFill="1" applyBorder="1"/>
    <xf numFmtId="1" fontId="21" fillId="15" borderId="10" xfId="0" applyNumberFormat="1" applyFont="1" applyFill="1" applyBorder="1" applyAlignment="1">
      <alignment horizontal="center" vertical="center"/>
    </xf>
    <xf numFmtId="6" fontId="9" fillId="15" borderId="11" xfId="0" applyNumberFormat="1" applyFont="1" applyFill="1" applyBorder="1" applyAlignment="1">
      <alignment horizontal="center"/>
    </xf>
    <xf numFmtId="15" fontId="15" fillId="15" borderId="10" xfId="0" applyNumberFormat="1" applyFont="1" applyFill="1" applyBorder="1" applyAlignment="1">
      <alignment horizontal="center"/>
    </xf>
    <xf numFmtId="3" fontId="51" fillId="14" borderId="11" xfId="1" applyNumberFormat="1" applyFont="1" applyFill="1" applyBorder="1" applyAlignment="1">
      <alignment horizontal="center"/>
    </xf>
    <xf numFmtId="1" fontId="51" fillId="15" borderId="2" xfId="0" applyNumberFormat="1" applyFont="1" applyFill="1" applyBorder="1" applyAlignment="1">
      <alignment horizontal="center"/>
    </xf>
    <xf numFmtId="0" fontId="51" fillId="15" borderId="10" xfId="0" applyFont="1" applyFill="1" applyBorder="1" applyAlignment="1">
      <alignment horizontal="center"/>
    </xf>
    <xf numFmtId="1" fontId="51" fillId="15" borderId="10" xfId="0" applyNumberFormat="1" applyFont="1" applyFill="1" applyBorder="1" applyAlignment="1">
      <alignment horizontal="center"/>
    </xf>
    <xf numFmtId="0" fontId="73" fillId="0" borderId="0" xfId="0" applyFont="1" applyFill="1"/>
    <xf numFmtId="165" fontId="11" fillId="2" borderId="12" xfId="2" applyNumberFormat="1" applyFont="1" applyFill="1" applyBorder="1"/>
    <xf numFmtId="42" fontId="11" fillId="6" borderId="10" xfId="2" applyNumberFormat="1" applyFont="1" applyFill="1" applyBorder="1"/>
    <xf numFmtId="42" fontId="11" fillId="6" borderId="22" xfId="2" applyNumberFormat="1" applyFont="1" applyFill="1" applyBorder="1"/>
    <xf numFmtId="5" fontId="74" fillId="0" borderId="0" xfId="0" applyNumberFormat="1" applyFont="1" applyBorder="1" applyAlignment="1">
      <alignment horizontal="center"/>
    </xf>
    <xf numFmtId="0" fontId="31" fillId="16" borderId="0" xfId="0" applyFont="1" applyFill="1" applyAlignment="1">
      <alignment vertical="center"/>
    </xf>
    <xf numFmtId="0" fontId="12" fillId="16" borderId="0" xfId="0" applyFont="1" applyFill="1" applyAlignment="1">
      <alignment vertical="center"/>
    </xf>
    <xf numFmtId="164" fontId="12" fillId="16" borderId="0" xfId="1" applyNumberFormat="1" applyFont="1" applyFill="1" applyAlignment="1">
      <alignment vertical="center"/>
    </xf>
    <xf numFmtId="5" fontId="12" fillId="16" borderId="0" xfId="0" applyNumberFormat="1" applyFont="1" applyFill="1" applyAlignment="1">
      <alignment vertical="center"/>
    </xf>
    <xf numFmtId="0" fontId="33" fillId="16" borderId="0" xfId="0" applyFont="1" applyFill="1" applyAlignment="1">
      <alignment vertical="center"/>
    </xf>
    <xf numFmtId="0" fontId="32" fillId="16" borderId="0" xfId="0" applyFont="1" applyFill="1"/>
    <xf numFmtId="0" fontId="9" fillId="16" borderId="0" xfId="0" applyFont="1" applyFill="1"/>
    <xf numFmtId="0" fontId="11" fillId="16" borderId="0" xfId="0" applyFont="1" applyFill="1"/>
    <xf numFmtId="164" fontId="11" fillId="16" borderId="0" xfId="1" applyNumberFormat="1" applyFont="1" applyFill="1"/>
    <xf numFmtId="5" fontId="11" fillId="16" borderId="0" xfId="0" applyNumberFormat="1" applyFont="1" applyFill="1"/>
    <xf numFmtId="5" fontId="11" fillId="16" borderId="0" xfId="0" applyNumberFormat="1" applyFont="1" applyFill="1" applyAlignment="1">
      <alignment horizontal="left"/>
    </xf>
    <xf numFmtId="0" fontId="21" fillId="16" borderId="0" xfId="0" applyFont="1" applyFill="1"/>
    <xf numFmtId="0" fontId="15" fillId="16" borderId="0" xfId="0" applyFont="1" applyFill="1"/>
    <xf numFmtId="0" fontId="15" fillId="15" borderId="1" xfId="0" applyFont="1" applyFill="1" applyBorder="1" applyAlignment="1">
      <alignment horizontal="center"/>
    </xf>
    <xf numFmtId="0" fontId="10" fillId="15" borderId="1" xfId="0" applyFont="1" applyFill="1" applyBorder="1" applyAlignment="1"/>
    <xf numFmtId="5" fontId="11" fillId="15" borderId="1" xfId="0" applyNumberFormat="1" applyFont="1" applyFill="1" applyBorder="1"/>
    <xf numFmtId="0" fontId="10" fillId="12" borderId="1" xfId="0" applyFont="1" applyFill="1" applyBorder="1" applyAlignment="1">
      <alignment horizontal="center"/>
    </xf>
    <xf numFmtId="0" fontId="54" fillId="17" borderId="0" xfId="0" applyFont="1" applyFill="1"/>
    <xf numFmtId="0" fontId="10" fillId="15" borderId="17" xfId="0" applyFont="1" applyFill="1" applyBorder="1" applyAlignment="1">
      <alignment horizontal="left"/>
    </xf>
    <xf numFmtId="0" fontId="10" fillId="18" borderId="0" xfId="0" applyFont="1" applyFill="1" applyBorder="1" applyAlignment="1">
      <alignment horizontal="left"/>
    </xf>
    <xf numFmtId="0" fontId="1" fillId="14" borderId="17" xfId="0" applyFont="1" applyFill="1" applyBorder="1"/>
    <xf numFmtId="0" fontId="75" fillId="17" borderId="0" xfId="0" applyFont="1" applyFill="1" applyBorder="1" applyAlignment="1">
      <alignment horizontal="left"/>
    </xf>
    <xf numFmtId="42" fontId="11" fillId="6" borderId="11" xfId="2" applyNumberFormat="1" applyFont="1" applyFill="1" applyBorder="1"/>
    <xf numFmtId="167" fontId="15" fillId="0" borderId="0" xfId="0" applyNumberFormat="1" applyFont="1" applyAlignment="1">
      <alignment horizontal="center"/>
    </xf>
    <xf numFmtId="3" fontId="11" fillId="2" borderId="3" xfId="1" applyNumberFormat="1" applyFont="1" applyFill="1" applyBorder="1"/>
    <xf numFmtId="3" fontId="11" fillId="6" borderId="12" xfId="1" applyNumberFormat="1" applyFont="1" applyFill="1" applyBorder="1"/>
    <xf numFmtId="0" fontId="16" fillId="0" borderId="26" xfId="0" applyFont="1" applyBorder="1" applyAlignment="1">
      <alignment horizontal="center"/>
    </xf>
    <xf numFmtId="0" fontId="9" fillId="0" borderId="27" xfId="0" applyFont="1" applyBorder="1"/>
    <xf numFmtId="168" fontId="16" fillId="14" borderId="20" xfId="1" applyNumberFormat="1" applyFont="1" applyFill="1" applyBorder="1" applyAlignment="1">
      <alignment horizontal="center"/>
    </xf>
    <xf numFmtId="168" fontId="16" fillId="14" borderId="30" xfId="1" applyNumberFormat="1" applyFont="1" applyFill="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10" fillId="0" borderId="0" xfId="0" applyFont="1" applyAlignment="1">
      <alignment horizontal="center"/>
    </xf>
    <xf numFmtId="0" fontId="9" fillId="14" borderId="1" xfId="0" applyFont="1" applyFill="1" applyBorder="1" applyAlignment="1">
      <alignment horizontal="center"/>
    </xf>
    <xf numFmtId="0" fontId="10" fillId="14" borderId="17" xfId="0" applyFont="1" applyFill="1" applyBorder="1" applyAlignment="1">
      <alignment horizontal="center"/>
    </xf>
    <xf numFmtId="15" fontId="9" fillId="14" borderId="17" xfId="0" applyNumberFormat="1" applyFont="1" applyFill="1" applyBorder="1" applyAlignment="1">
      <alignment horizontal="center"/>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9" fillId="5" borderId="0" xfId="0" applyFont="1" applyFill="1" applyBorder="1" applyAlignment="1">
      <alignment horizontal="left" vertical="center" wrapText="1"/>
    </xf>
    <xf numFmtId="6" fontId="15" fillId="8" borderId="6" xfId="0" applyNumberFormat="1" applyFont="1" applyFill="1" applyBorder="1" applyAlignment="1">
      <alignment horizontal="center" vertical="center" wrapText="1"/>
    </xf>
    <xf numFmtId="6" fontId="15" fillId="8" borderId="4" xfId="0" applyNumberFormat="1" applyFont="1" applyFill="1" applyBorder="1" applyAlignment="1">
      <alignment horizontal="center" vertical="center" wrapText="1"/>
    </xf>
    <xf numFmtId="6" fontId="15" fillId="8" borderId="2" xfId="0" applyNumberFormat="1" applyFont="1" applyFill="1" applyBorder="1" applyAlignment="1">
      <alignment horizontal="center" vertical="center" wrapText="1"/>
    </xf>
    <xf numFmtId="164" fontId="19" fillId="0" borderId="3" xfId="1" applyNumberFormat="1" applyFont="1" applyBorder="1" applyAlignment="1">
      <alignment horizontal="center"/>
    </xf>
    <xf numFmtId="164" fontId="19" fillId="0" borderId="0" xfId="1" applyNumberFormat="1" applyFont="1" applyBorder="1" applyAlignment="1">
      <alignment horizontal="center"/>
    </xf>
    <xf numFmtId="164" fontId="19" fillId="0" borderId="24" xfId="1" applyNumberFormat="1" applyFont="1" applyBorder="1" applyAlignment="1">
      <alignment horizontal="center"/>
    </xf>
    <xf numFmtId="164" fontId="19" fillId="0" borderId="8" xfId="1" applyNumberFormat="1" applyFont="1" applyBorder="1" applyAlignment="1">
      <alignment horizontal="center"/>
    </xf>
    <xf numFmtId="164" fontId="19" fillId="0" borderId="1" xfId="1" applyNumberFormat="1" applyFont="1" applyBorder="1" applyAlignment="1">
      <alignment horizontal="center"/>
    </xf>
    <xf numFmtId="164" fontId="19" fillId="0" borderId="19" xfId="1" applyNumberFormat="1" applyFont="1" applyBorder="1" applyAlignment="1">
      <alignment horizontal="center"/>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2" fontId="15" fillId="0" borderId="6" xfId="0" applyNumberFormat="1" applyFont="1" applyFill="1" applyBorder="1" applyAlignment="1">
      <alignment horizontal="left" vertical="center" wrapText="1"/>
    </xf>
    <xf numFmtId="2" fontId="15" fillId="0" borderId="4" xfId="0" applyNumberFormat="1" applyFont="1" applyFill="1" applyBorder="1" applyAlignment="1">
      <alignment horizontal="left" vertical="center" wrapText="1"/>
    </xf>
    <xf numFmtId="2" fontId="15" fillId="0" borderId="2" xfId="0" applyNumberFormat="1"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1" fontId="43" fillId="8" borderId="6" xfId="0" applyNumberFormat="1" applyFont="1" applyFill="1" applyBorder="1" applyAlignment="1">
      <alignment horizontal="center" vertical="center" wrapText="1"/>
    </xf>
    <xf numFmtId="1" fontId="43" fillId="8" borderId="4" xfId="0" applyNumberFormat="1" applyFont="1" applyFill="1" applyBorder="1" applyAlignment="1">
      <alignment horizontal="center" vertical="center" wrapText="1"/>
    </xf>
    <xf numFmtId="1" fontId="43" fillId="8" borderId="2" xfId="0" applyNumberFormat="1" applyFont="1" applyFill="1" applyBorder="1" applyAlignment="1">
      <alignment horizontal="center" vertical="center" wrapText="1"/>
    </xf>
    <xf numFmtId="0" fontId="16" fillId="5" borderId="0" xfId="0" applyFont="1" applyFill="1" applyBorder="1" applyAlignment="1">
      <alignment horizontal="left" vertical="center" wrapText="1"/>
    </xf>
    <xf numFmtId="0" fontId="26" fillId="0" borderId="0" xfId="0" applyFont="1" applyAlignment="1">
      <alignment horizontal="left" wrapText="1"/>
    </xf>
    <xf numFmtId="0" fontId="10" fillId="0" borderId="1" xfId="0" applyFont="1" applyBorder="1" applyAlignment="1">
      <alignment horizontal="center" vertical="center"/>
    </xf>
    <xf numFmtId="0" fontId="11" fillId="14" borderId="10" xfId="0" applyFont="1" applyFill="1" applyBorder="1" applyAlignment="1">
      <alignment horizontal="left"/>
    </xf>
    <xf numFmtId="0" fontId="9" fillId="14" borderId="22" xfId="0" applyFont="1" applyFill="1" applyBorder="1" applyAlignment="1">
      <alignment horizontal="center"/>
    </xf>
    <xf numFmtId="0" fontId="9" fillId="14" borderId="17" xfId="0" applyFont="1" applyFill="1" applyBorder="1" applyAlignment="1">
      <alignment horizontal="center"/>
    </xf>
    <xf numFmtId="0" fontId="9" fillId="14" borderId="16" xfId="0" applyFont="1" applyFill="1" applyBorder="1" applyAlignment="1">
      <alignment horizontal="center"/>
    </xf>
    <xf numFmtId="0" fontId="25" fillId="0" borderId="0" xfId="0" applyFont="1" applyAlignment="1">
      <alignment horizontal="left" vertical="center" wrapText="1"/>
    </xf>
    <xf numFmtId="0" fontId="10" fillId="0" borderId="0" xfId="0" applyFont="1" applyFill="1" applyBorder="1" applyAlignment="1">
      <alignment horizontal="left" vertical="center" wrapText="1"/>
    </xf>
    <xf numFmtId="164" fontId="11" fillId="14" borderId="22" xfId="1" applyNumberFormat="1" applyFont="1" applyFill="1" applyBorder="1" applyAlignment="1">
      <alignment horizontal="center"/>
    </xf>
    <xf numFmtId="164" fontId="11" fillId="14" borderId="17" xfId="1" applyNumberFormat="1" applyFont="1" applyFill="1" applyBorder="1" applyAlignment="1">
      <alignment horizontal="center"/>
    </xf>
    <xf numFmtId="0" fontId="19" fillId="0" borderId="21" xfId="0" applyFont="1" applyBorder="1" applyAlignment="1">
      <alignment horizontal="center" vertical="center" wrapText="1"/>
    </xf>
    <xf numFmtId="49" fontId="41" fillId="0" borderId="0" xfId="3" applyNumberFormat="1" applyFont="1" applyBorder="1" applyAlignment="1">
      <alignment horizontal="center"/>
    </xf>
    <xf numFmtId="49" fontId="38" fillId="0" borderId="0" xfId="3" applyNumberFormat="1" applyFont="1" applyFill="1" applyBorder="1" applyAlignment="1">
      <alignment horizontal="center" vertical="center"/>
    </xf>
    <xf numFmtId="49" fontId="42" fillId="12" borderId="10" xfId="3" applyNumberFormat="1" applyFont="1" applyFill="1" applyBorder="1" applyAlignment="1">
      <alignment horizontal="center" vertical="center"/>
    </xf>
    <xf numFmtId="0" fontId="35" fillId="0" borderId="0" xfId="0" applyFont="1" applyAlignment="1">
      <alignment horizontal="left" vertical="top" wrapText="1"/>
    </xf>
    <xf numFmtId="0" fontId="42" fillId="6" borderId="6" xfId="0" applyFont="1" applyFill="1" applyBorder="1" applyAlignment="1">
      <alignment horizontal="center" vertical="center" wrapText="1"/>
    </xf>
    <xf numFmtId="0" fontId="42" fillId="6" borderId="2"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2" xfId="0" applyFont="1" applyFill="1" applyBorder="1" applyAlignment="1">
      <alignment horizontal="center" vertical="center" wrapText="1"/>
    </xf>
    <xf numFmtId="166" fontId="38" fillId="14" borderId="22" xfId="3" applyNumberFormat="1" applyFont="1" applyFill="1" applyBorder="1" applyAlignment="1">
      <alignment horizontal="center" vertical="center"/>
    </xf>
    <xf numFmtId="166" fontId="38" fillId="14" borderId="16" xfId="3" applyNumberFormat="1" applyFont="1" applyFill="1" applyBorder="1" applyAlignment="1">
      <alignment horizontal="center" vertical="center"/>
    </xf>
    <xf numFmtId="0" fontId="35" fillId="0" borderId="0" xfId="0" applyFont="1" applyAlignment="1">
      <alignment horizontal="left" vertical="center" wrapText="1"/>
    </xf>
    <xf numFmtId="0" fontId="42" fillId="12" borderId="10" xfId="3" applyNumberFormat="1" applyFont="1" applyFill="1" applyBorder="1" applyAlignment="1">
      <alignment horizontal="center" vertical="center" textRotation="180"/>
    </xf>
    <xf numFmtId="49" fontId="42" fillId="0" borderId="0" xfId="3" applyNumberFormat="1" applyFont="1" applyBorder="1" applyAlignment="1">
      <alignment horizontal="center"/>
    </xf>
    <xf numFmtId="0" fontId="69" fillId="0" borderId="0" xfId="0" applyFont="1" applyAlignment="1">
      <alignment horizontal="left" vertical="top" wrapText="1"/>
    </xf>
    <xf numFmtId="0" fontId="42" fillId="6" borderId="5" xfId="0" applyFont="1" applyFill="1" applyBorder="1" applyAlignment="1">
      <alignment horizontal="center" vertical="center" wrapText="1"/>
    </xf>
    <xf numFmtId="0" fontId="42" fillId="6" borderId="18" xfId="0" applyFont="1" applyFill="1" applyBorder="1" applyAlignment="1">
      <alignment horizontal="center" vertical="center" wrapText="1"/>
    </xf>
    <xf numFmtId="0" fontId="42" fillId="6" borderId="8" xfId="0" applyFont="1" applyFill="1" applyBorder="1" applyAlignment="1">
      <alignment horizontal="center" vertical="center" wrapText="1"/>
    </xf>
    <xf numFmtId="0" fontId="42" fillId="6" borderId="19"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37" fillId="0" borderId="0" xfId="0" applyFont="1" applyAlignment="1">
      <alignment horizontal="left" vertical="top" wrapText="1"/>
    </xf>
    <xf numFmtId="0" fontId="42" fillId="5" borderId="22" xfId="0" applyFont="1" applyFill="1" applyBorder="1" applyAlignment="1">
      <alignment horizontal="center" vertical="center" wrapText="1"/>
    </xf>
    <xf numFmtId="0" fontId="42" fillId="5" borderId="16" xfId="0" applyFont="1" applyFill="1" applyBorder="1" applyAlignment="1">
      <alignment horizontal="center" vertical="center" wrapText="1"/>
    </xf>
  </cellXfs>
  <cellStyles count="4">
    <cellStyle name="Comma" xfId="1" builtinId="3"/>
    <cellStyle name="Currency" xfId="2" builtinId="4"/>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66"/>
      <color rgb="FFFFFF99"/>
      <color rgb="FFFFCCFF"/>
      <color rgb="FFCCFFFF"/>
      <color rgb="FFCCFFCC"/>
      <color rgb="FFBC0CA3"/>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101600</xdr:colOff>
      <xdr:row>1</xdr:row>
      <xdr:rowOff>111125</xdr:rowOff>
    </xdr:from>
    <xdr:to>
      <xdr:col>0</xdr:col>
      <xdr:colOff>901700</xdr:colOff>
      <xdr:row>4</xdr:row>
      <xdr:rowOff>111760</xdr:rowOff>
    </xdr:to>
    <xdr:pic>
      <xdr:nvPicPr>
        <xdr:cNvPr id="1111" name="Picture 73"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101600" y="466725"/>
          <a:ext cx="800100" cy="793115"/>
        </a:xfrm>
        <a:prstGeom prst="rect">
          <a:avLst/>
        </a:prstGeom>
        <a:solidFill>
          <a:schemeClr val="accent4">
            <a:lumMod val="60000"/>
            <a:lumOff val="40000"/>
          </a:schemeClr>
        </a:solidFill>
        <a:ln w="9525">
          <a:noFill/>
          <a:miter lim="800000"/>
          <a:headEnd/>
          <a:tailEnd/>
        </a:ln>
      </xdr:spPr>
    </xdr:pic>
    <xdr:clientData/>
  </xdr:twoCellAnchor>
  <xdr:twoCellAnchor>
    <xdr:from>
      <xdr:col>0</xdr:col>
      <xdr:colOff>101600</xdr:colOff>
      <xdr:row>1</xdr:row>
      <xdr:rowOff>111125</xdr:rowOff>
    </xdr:from>
    <xdr:to>
      <xdr:col>0</xdr:col>
      <xdr:colOff>901700</xdr:colOff>
      <xdr:row>4</xdr:row>
      <xdr:rowOff>81280</xdr:rowOff>
    </xdr:to>
    <xdr:pic>
      <xdr:nvPicPr>
        <xdr:cNvPr id="3" name="Picture 73"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101600" y="466725"/>
          <a:ext cx="800100" cy="762635"/>
        </a:xfrm>
        <a:prstGeom prst="rect">
          <a:avLst/>
        </a:prstGeom>
        <a:solidFill>
          <a:schemeClr val="accent4">
            <a:lumMod val="60000"/>
            <a:lumOff val="40000"/>
          </a:schemeClr>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381000</xdr:colOff>
      <xdr:row>28</xdr:row>
      <xdr:rowOff>28575</xdr:rowOff>
    </xdr:from>
    <xdr:to>
      <xdr:col>2</xdr:col>
      <xdr:colOff>1143000</xdr:colOff>
      <xdr:row>31</xdr:row>
      <xdr:rowOff>190500</xdr:rowOff>
    </xdr:to>
    <xdr:pic>
      <xdr:nvPicPr>
        <xdr:cNvPr id="2053" name="Picture 4"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3981450" y="5762625"/>
          <a:ext cx="762000" cy="762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1616075</xdr:colOff>
      <xdr:row>66</xdr:row>
      <xdr:rowOff>28575</xdr:rowOff>
    </xdr:from>
    <xdr:to>
      <xdr:col>4</xdr:col>
      <xdr:colOff>752475</xdr:colOff>
      <xdr:row>69</xdr:row>
      <xdr:rowOff>76200</xdr:rowOff>
    </xdr:to>
    <xdr:pic>
      <xdr:nvPicPr>
        <xdr:cNvPr id="4" name="Picture 3"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4702175" y="16271875"/>
          <a:ext cx="762000" cy="771525"/>
        </a:xfrm>
        <a:prstGeom prst="rect">
          <a:avLst/>
        </a:prstGeom>
        <a:noFill/>
        <a:ln w="9525">
          <a:noFill/>
          <a:miter lim="800000"/>
          <a:headEnd/>
          <a:tailEnd/>
        </a:ln>
      </xdr:spPr>
    </xdr:pic>
    <xdr:clientData/>
  </xdr:twoCellAnchor>
  <xdr:twoCellAnchor>
    <xdr:from>
      <xdr:col>8</xdr:col>
      <xdr:colOff>79375</xdr:colOff>
      <xdr:row>53</xdr:row>
      <xdr:rowOff>104776</xdr:rowOff>
    </xdr:from>
    <xdr:to>
      <xdr:col>8</xdr:col>
      <xdr:colOff>533400</xdr:colOff>
      <xdr:row>56</xdr:row>
      <xdr:rowOff>200026</xdr:rowOff>
    </xdr:to>
    <xdr:sp macro="" textlink="">
      <xdr:nvSpPr>
        <xdr:cNvPr id="5" name="AutoShape 5"/>
        <xdr:cNvSpPr>
          <a:spLocks noChangeArrowheads="1"/>
        </xdr:cNvSpPr>
      </xdr:nvSpPr>
      <xdr:spPr bwMode="auto">
        <a:xfrm rot="5400000">
          <a:off x="8043863" y="13387388"/>
          <a:ext cx="806450" cy="454025"/>
        </a:xfrm>
        <a:custGeom>
          <a:avLst/>
          <a:gdLst>
            <a:gd name="T0" fmla="*/ 2147483647 w 21600"/>
            <a:gd name="T1" fmla="*/ 0 h 21600"/>
            <a:gd name="T2" fmla="*/ 2147483647 w 21600"/>
            <a:gd name="T3" fmla="*/ 2147483647 h 21600"/>
            <a:gd name="T4" fmla="*/ 1385162295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C00000"/>
        </a:solidFill>
        <a:ln w="9525">
          <a:solidFill>
            <a:srgbClr val="00FF00"/>
          </a:solidFill>
          <a:miter lim="800000"/>
          <a:headEnd/>
          <a:tailEnd/>
        </a:ln>
      </xdr:spPr>
    </xdr:sp>
    <xdr:clientData/>
  </xdr:twoCellAnchor>
  <xdr:twoCellAnchor>
    <xdr:from>
      <xdr:col>4</xdr:col>
      <xdr:colOff>88900</xdr:colOff>
      <xdr:row>29</xdr:row>
      <xdr:rowOff>215900</xdr:rowOff>
    </xdr:from>
    <xdr:to>
      <xdr:col>4</xdr:col>
      <xdr:colOff>850900</xdr:colOff>
      <xdr:row>33</xdr:row>
      <xdr:rowOff>22225</xdr:rowOff>
    </xdr:to>
    <xdr:pic>
      <xdr:nvPicPr>
        <xdr:cNvPr id="7" name="Picture 4"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5295900" y="7620000"/>
          <a:ext cx="762000"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9"/>
  <sheetViews>
    <sheetView tabSelected="1" zoomScale="75" zoomScaleNormal="75" zoomScaleSheetLayoutView="75" workbookViewId="0">
      <selection activeCell="M37" sqref="M37"/>
    </sheetView>
  </sheetViews>
  <sheetFormatPr defaultColWidth="9.140625" defaultRowHeight="19.5" customHeight="1" x14ac:dyDescent="0.3"/>
  <cols>
    <col min="1" max="1" width="41.42578125" style="1" customWidth="1"/>
    <col min="2" max="5" width="18.85546875" style="1" customWidth="1"/>
    <col min="6" max="7" width="0.7109375" style="3" customWidth="1"/>
    <col min="8" max="8" width="29.140625" style="1" customWidth="1"/>
    <col min="9" max="10" width="16.140625" style="24" customWidth="1"/>
    <col min="11" max="11" width="16.140625" style="25" customWidth="1"/>
    <col min="12" max="13" width="16.140625" style="13" customWidth="1"/>
    <col min="14" max="14" width="16.140625" style="25" customWidth="1"/>
    <col min="15" max="15" width="0.5703125" style="1" customWidth="1"/>
    <col min="16" max="16" width="47" style="1" customWidth="1"/>
    <col min="17" max="17" width="88.5703125" style="47" customWidth="1"/>
    <col min="18" max="18" width="1.140625" style="52" customWidth="1"/>
    <col min="19" max="19" width="1.5703125" style="12" customWidth="1"/>
    <col min="20" max="20" width="31.42578125" style="12" customWidth="1"/>
    <col min="21" max="22" width="11.140625" style="12" customWidth="1"/>
    <col min="23" max="23" width="16.140625" style="12" customWidth="1"/>
    <col min="24" max="24" width="0.5703125" style="1" customWidth="1"/>
    <col min="25" max="16384" width="9.140625" style="1"/>
  </cols>
  <sheetData>
    <row r="1" spans="1:26" s="237" customFormat="1" ht="27.75" customHeight="1" thickBot="1" x14ac:dyDescent="0.25">
      <c r="A1" s="236" t="s">
        <v>363</v>
      </c>
      <c r="I1" s="238"/>
      <c r="J1" s="238"/>
      <c r="K1" s="239"/>
      <c r="L1" s="239"/>
      <c r="M1" s="239"/>
      <c r="N1" s="239"/>
      <c r="Q1" s="240"/>
      <c r="R1" s="240"/>
    </row>
    <row r="2" spans="1:26" ht="21" customHeight="1" x14ac:dyDescent="0.3">
      <c r="B2" s="140" t="s">
        <v>0</v>
      </c>
      <c r="D2" s="262" t="s">
        <v>378</v>
      </c>
      <c r="E2" s="263"/>
      <c r="H2" s="249" t="s">
        <v>102</v>
      </c>
      <c r="I2" s="250">
        <f>B7</f>
        <v>0</v>
      </c>
      <c r="J2" s="250"/>
      <c r="K2" s="250"/>
      <c r="L2" s="250"/>
      <c r="M2" s="250"/>
      <c r="N2" s="251"/>
      <c r="P2" s="57" t="s">
        <v>115</v>
      </c>
      <c r="Q2" s="252">
        <f>I2</f>
        <v>0</v>
      </c>
      <c r="R2" s="254"/>
      <c r="S2" s="255"/>
      <c r="T2" s="257" t="s">
        <v>273</v>
      </c>
      <c r="U2" s="257"/>
      <c r="V2" s="257"/>
      <c r="W2" s="253"/>
    </row>
    <row r="3" spans="1:26" ht="21" customHeight="1" x14ac:dyDescent="0.3">
      <c r="B3" s="140" t="s">
        <v>1</v>
      </c>
      <c r="D3" s="266" t="s">
        <v>376</v>
      </c>
      <c r="E3" s="264">
        <v>1.45</v>
      </c>
      <c r="H3" s="259">
        <f>E3</f>
        <v>1.45</v>
      </c>
      <c r="I3" s="278" t="s">
        <v>83</v>
      </c>
      <c r="J3" s="279"/>
      <c r="K3" s="280"/>
      <c r="L3" s="278" t="s">
        <v>84</v>
      </c>
      <c r="M3" s="280"/>
      <c r="N3" s="13"/>
      <c r="P3" s="295" t="s">
        <v>116</v>
      </c>
      <c r="Q3" s="175" t="s">
        <v>276</v>
      </c>
      <c r="R3" s="53"/>
      <c r="T3" s="128" t="s">
        <v>247</v>
      </c>
    </row>
    <row r="4" spans="1:26" ht="21" customHeight="1" thickBot="1" x14ac:dyDescent="0.35">
      <c r="B4" s="140" t="s">
        <v>360</v>
      </c>
      <c r="D4" s="267" t="s">
        <v>377</v>
      </c>
      <c r="E4" s="265">
        <v>1.1399999999999999</v>
      </c>
      <c r="H4" s="259">
        <f>E4</f>
        <v>1.1399999999999999</v>
      </c>
      <c r="I4" s="281" t="s">
        <v>2</v>
      </c>
      <c r="J4" s="282"/>
      <c r="K4" s="283"/>
      <c r="L4" s="281" t="s">
        <v>3</v>
      </c>
      <c r="M4" s="283"/>
      <c r="N4" s="13"/>
      <c r="P4" s="295"/>
      <c r="Q4" s="175" t="s">
        <v>274</v>
      </c>
      <c r="R4" s="53"/>
      <c r="T4" s="12" t="s">
        <v>242</v>
      </c>
      <c r="U4" s="226">
        <f>B9</f>
        <v>42865</v>
      </c>
    </row>
    <row r="5" spans="1:26" ht="21" customHeight="1" x14ac:dyDescent="0.3">
      <c r="H5" s="2" t="s">
        <v>4</v>
      </c>
      <c r="I5" s="106" t="s">
        <v>5</v>
      </c>
      <c r="J5" s="106" t="s">
        <v>5</v>
      </c>
      <c r="K5" s="107" t="s">
        <v>33</v>
      </c>
      <c r="L5" s="108" t="s">
        <v>92</v>
      </c>
      <c r="M5" s="109" t="s">
        <v>94</v>
      </c>
      <c r="N5" s="110" t="s">
        <v>6</v>
      </c>
      <c r="P5" s="295"/>
      <c r="Q5" s="175" t="s">
        <v>275</v>
      </c>
      <c r="R5" s="55"/>
      <c r="T5" s="12" t="s">
        <v>243</v>
      </c>
      <c r="U5" s="226">
        <f>D9</f>
        <v>42897</v>
      </c>
    </row>
    <row r="6" spans="1:26" ht="21" customHeight="1" thickBot="1" x14ac:dyDescent="0.35">
      <c r="A6" s="11" t="s">
        <v>67</v>
      </c>
      <c r="B6" s="269"/>
      <c r="C6" s="269"/>
      <c r="D6" s="269"/>
      <c r="I6" s="81" t="s">
        <v>376</v>
      </c>
      <c r="J6" s="81" t="s">
        <v>377</v>
      </c>
      <c r="K6" s="111" t="s">
        <v>34</v>
      </c>
      <c r="L6" s="112" t="s">
        <v>93</v>
      </c>
      <c r="M6" s="111" t="s">
        <v>95</v>
      </c>
      <c r="N6" s="113" t="s">
        <v>7</v>
      </c>
      <c r="P6" s="174" t="s">
        <v>251</v>
      </c>
      <c r="Q6" s="167" t="s">
        <v>272</v>
      </c>
      <c r="R6" s="53"/>
      <c r="T6" s="12" t="s">
        <v>244</v>
      </c>
      <c r="U6" s="229">
        <f>IF(COUNT($B$9:$D$9)=2,$D$9-$B$9+1,"")</f>
        <v>33</v>
      </c>
      <c r="Y6" s="46"/>
      <c r="Z6" s="46"/>
    </row>
    <row r="7" spans="1:26" ht="21" customHeight="1" x14ac:dyDescent="0.3">
      <c r="A7" s="11" t="s">
        <v>8</v>
      </c>
      <c r="B7" s="270"/>
      <c r="C7" s="270"/>
      <c r="D7" s="270"/>
      <c r="H7" s="2" t="s">
        <v>63</v>
      </c>
      <c r="I7" s="235" t="s">
        <v>292</v>
      </c>
      <c r="J7" s="235" t="s">
        <v>292</v>
      </c>
      <c r="K7" s="180" t="s">
        <v>317</v>
      </c>
      <c r="L7" s="180" t="s">
        <v>291</v>
      </c>
      <c r="M7" s="235" t="s">
        <v>292</v>
      </c>
      <c r="N7" s="180" t="s">
        <v>317</v>
      </c>
      <c r="P7" s="176" t="s">
        <v>373</v>
      </c>
      <c r="Q7" s="179" t="s">
        <v>313</v>
      </c>
      <c r="R7" s="54"/>
      <c r="S7" s="48"/>
      <c r="T7" s="12" t="s">
        <v>245</v>
      </c>
      <c r="U7" s="230">
        <f>IF(U5="","",CEILING(U6/30,1))</f>
        <v>2</v>
      </c>
      <c r="Y7" s="46"/>
    </row>
    <row r="8" spans="1:26" ht="21" customHeight="1" x14ac:dyDescent="0.3">
      <c r="A8" s="11" t="s">
        <v>32</v>
      </c>
      <c r="B8" s="271"/>
      <c r="C8" s="271"/>
      <c r="D8" s="271"/>
      <c r="E8" s="212" t="s">
        <v>96</v>
      </c>
      <c r="H8" s="1" t="s">
        <v>9</v>
      </c>
      <c r="I8" s="201"/>
      <c r="J8" s="201"/>
      <c r="K8" s="40">
        <f>(I8*$E$3)+(J8*$E$4)</f>
        <v>0</v>
      </c>
      <c r="L8" s="233">
        <v>0</v>
      </c>
      <c r="M8" s="202">
        <v>0</v>
      </c>
      <c r="N8" s="33">
        <f t="shared" ref="N8:N16" si="0">SUM(K8:M8)</f>
        <v>0</v>
      </c>
      <c r="P8" s="132" t="s">
        <v>190</v>
      </c>
      <c r="Q8" s="256"/>
      <c r="U8" s="135" t="s">
        <v>277</v>
      </c>
      <c r="Y8" s="46"/>
    </row>
    <row r="9" spans="1:26" ht="21" customHeight="1" thickBot="1" x14ac:dyDescent="0.35">
      <c r="A9" s="11" t="s">
        <v>10</v>
      </c>
      <c r="B9" s="196">
        <v>42865</v>
      </c>
      <c r="C9" s="11" t="s">
        <v>11</v>
      </c>
      <c r="D9" s="196">
        <v>42897</v>
      </c>
      <c r="E9" s="213">
        <f>IF(COUNT($B$9:$D$9)=2,$D$9-$B$9+1,"")</f>
        <v>33</v>
      </c>
      <c r="H9" s="1" t="s">
        <v>31</v>
      </c>
      <c r="I9" s="201"/>
      <c r="J9" s="201"/>
      <c r="K9" s="40">
        <f>(I9*$E$3)+(J9*$E$4)</f>
        <v>0</v>
      </c>
      <c r="L9" s="233">
        <v>0</v>
      </c>
      <c r="M9" s="202">
        <v>0</v>
      </c>
      <c r="N9" s="33">
        <f t="shared" si="0"/>
        <v>0</v>
      </c>
      <c r="P9" s="132" t="s">
        <v>104</v>
      </c>
      <c r="Q9" s="256"/>
      <c r="T9" s="128" t="s">
        <v>249</v>
      </c>
      <c r="X9" s="46"/>
    </row>
    <row r="10" spans="1:26" ht="21" customHeight="1" thickBot="1" x14ac:dyDescent="0.35">
      <c r="A10" s="77"/>
      <c r="B10" s="80" t="s">
        <v>379</v>
      </c>
      <c r="C10" s="63"/>
      <c r="D10" s="80" t="s">
        <v>178</v>
      </c>
      <c r="H10" s="1" t="s">
        <v>68</v>
      </c>
      <c r="I10" s="31"/>
      <c r="J10" s="31"/>
      <c r="K10" s="34"/>
      <c r="L10" s="34"/>
      <c r="M10" s="215">
        <f>'Budget Supplement B'!I16*1.0765</f>
        <v>0</v>
      </c>
      <c r="N10" s="33">
        <f>M10</f>
        <v>0</v>
      </c>
      <c r="P10" s="132" t="s">
        <v>187</v>
      </c>
      <c r="Q10" s="256"/>
      <c r="T10" s="12" t="s">
        <v>248</v>
      </c>
      <c r="U10" s="227">
        <v>6</v>
      </c>
    </row>
    <row r="11" spans="1:26" ht="21" customHeight="1" x14ac:dyDescent="0.3">
      <c r="A11" s="1" t="s">
        <v>46</v>
      </c>
      <c r="B11" s="272" t="s">
        <v>27</v>
      </c>
      <c r="C11" s="272" t="s">
        <v>28</v>
      </c>
      <c r="D11" s="272" t="s">
        <v>74</v>
      </c>
      <c r="E11" s="272" t="s">
        <v>29</v>
      </c>
      <c r="F11" s="1"/>
      <c r="H11" s="1" t="s">
        <v>12</v>
      </c>
      <c r="I11" s="201"/>
      <c r="J11" s="201"/>
      <c r="K11" s="40">
        <f t="shared" ref="K11:K16" si="1">(I11*$E$3)+(J11*$E$4)</f>
        <v>0</v>
      </c>
      <c r="L11" s="233">
        <v>0</v>
      </c>
      <c r="M11" s="202">
        <v>0</v>
      </c>
      <c r="N11" s="33">
        <f t="shared" si="0"/>
        <v>0</v>
      </c>
      <c r="P11" s="132" t="s">
        <v>105</v>
      </c>
      <c r="Q11" s="256"/>
      <c r="T11" s="12" t="s">
        <v>245</v>
      </c>
      <c r="U11" s="228">
        <f>IF((U5+U10)="","",CEILING((U6+U10)/30,1))</f>
        <v>2</v>
      </c>
    </row>
    <row r="12" spans="1:26" ht="21" customHeight="1" thickBot="1" x14ac:dyDescent="0.35">
      <c r="A12" s="2" t="s">
        <v>73</v>
      </c>
      <c r="B12" s="273"/>
      <c r="C12" s="273"/>
      <c r="D12" s="273"/>
      <c r="E12" s="273"/>
      <c r="G12" s="1"/>
      <c r="H12" s="1" t="s">
        <v>44</v>
      </c>
      <c r="I12" s="201"/>
      <c r="J12" s="201"/>
      <c r="K12" s="40">
        <f t="shared" si="1"/>
        <v>0</v>
      </c>
      <c r="L12" s="233">
        <v>0</v>
      </c>
      <c r="M12" s="203">
        <v>0</v>
      </c>
      <c r="N12" s="33">
        <f t="shared" si="0"/>
        <v>0</v>
      </c>
      <c r="P12" s="132" t="s">
        <v>106</v>
      </c>
      <c r="Q12" s="256"/>
      <c r="T12" s="119" t="s">
        <v>197</v>
      </c>
      <c r="U12" s="98"/>
      <c r="V12" s="126" t="s">
        <v>181</v>
      </c>
      <c r="W12" s="127" t="s">
        <v>246</v>
      </c>
    </row>
    <row r="13" spans="1:26" ht="21" customHeight="1" thickBot="1" x14ac:dyDescent="0.35">
      <c r="A13" s="49" t="s">
        <v>37</v>
      </c>
      <c r="B13" s="105">
        <v>354</v>
      </c>
      <c r="C13" s="197">
        <v>3</v>
      </c>
      <c r="D13" s="197">
        <v>0</v>
      </c>
      <c r="E13" s="16">
        <f>B13*C13*D13</f>
        <v>0</v>
      </c>
      <c r="H13" s="1" t="s">
        <v>87</v>
      </c>
      <c r="I13" s="201"/>
      <c r="J13" s="201"/>
      <c r="K13" s="40">
        <f t="shared" si="1"/>
        <v>0</v>
      </c>
      <c r="L13" s="234">
        <v>0</v>
      </c>
      <c r="M13" s="216">
        <f>'Budget Supplement A'!C20</f>
        <v>0</v>
      </c>
      <c r="N13" s="33">
        <f t="shared" si="0"/>
        <v>0</v>
      </c>
      <c r="P13" s="132" t="s">
        <v>107</v>
      </c>
      <c r="Q13" s="256"/>
      <c r="T13" s="99"/>
      <c r="U13" s="120" t="s">
        <v>195</v>
      </c>
      <c r="V13" s="121">
        <v>1</v>
      </c>
      <c r="W13" s="122">
        <f>$W$20*V13</f>
        <v>43</v>
      </c>
    </row>
    <row r="14" spans="1:26" ht="21" customHeight="1" x14ac:dyDescent="0.3">
      <c r="A14" s="49" t="s">
        <v>38</v>
      </c>
      <c r="B14" s="105">
        <v>891</v>
      </c>
      <c r="C14" s="197">
        <v>3</v>
      </c>
      <c r="D14" s="197">
        <v>0</v>
      </c>
      <c r="E14" s="16">
        <f>B14*C14*D14</f>
        <v>0</v>
      </c>
      <c r="H14" s="1" t="s">
        <v>13</v>
      </c>
      <c r="I14" s="201"/>
      <c r="J14" s="201"/>
      <c r="K14" s="40">
        <f t="shared" si="1"/>
        <v>0</v>
      </c>
      <c r="L14" s="233">
        <v>0</v>
      </c>
      <c r="M14" s="204">
        <v>0</v>
      </c>
      <c r="N14" s="33">
        <f t="shared" si="0"/>
        <v>0</v>
      </c>
      <c r="P14" s="132" t="s">
        <v>108</v>
      </c>
      <c r="Q14" s="256"/>
      <c r="T14" s="99"/>
      <c r="U14" s="120" t="s">
        <v>193</v>
      </c>
      <c r="V14" s="121">
        <v>2</v>
      </c>
      <c r="W14" s="122">
        <f>$W$20*V14</f>
        <v>86</v>
      </c>
    </row>
    <row r="15" spans="1:26" ht="21" customHeight="1" x14ac:dyDescent="0.3">
      <c r="A15" s="49" t="s">
        <v>35</v>
      </c>
      <c r="B15" s="105">
        <v>435</v>
      </c>
      <c r="C15" s="197">
        <v>3</v>
      </c>
      <c r="D15" s="197">
        <v>0</v>
      </c>
      <c r="E15" s="16">
        <f>B15*C15*D15</f>
        <v>0</v>
      </c>
      <c r="H15" s="1" t="s">
        <v>14</v>
      </c>
      <c r="I15" s="201"/>
      <c r="J15" s="201"/>
      <c r="K15" s="40">
        <f t="shared" si="1"/>
        <v>0</v>
      </c>
      <c r="L15" s="233">
        <v>0</v>
      </c>
      <c r="M15" s="202">
        <v>0</v>
      </c>
      <c r="N15" s="33">
        <f t="shared" si="0"/>
        <v>0</v>
      </c>
      <c r="P15" s="132" t="s">
        <v>109</v>
      </c>
      <c r="Q15" s="256"/>
      <c r="T15" s="99"/>
      <c r="U15" s="120" t="s">
        <v>194</v>
      </c>
      <c r="V15" s="121">
        <v>3</v>
      </c>
      <c r="W15" s="122">
        <f>$W$20*V15</f>
        <v>129</v>
      </c>
    </row>
    <row r="16" spans="1:26" ht="21" customHeight="1" thickBot="1" x14ac:dyDescent="0.35">
      <c r="A16" s="49" t="s">
        <v>36</v>
      </c>
      <c r="B16" s="139">
        <v>1109</v>
      </c>
      <c r="C16" s="197">
        <v>3</v>
      </c>
      <c r="D16" s="198">
        <v>0</v>
      </c>
      <c r="E16" s="16">
        <f>B16*C16*D16</f>
        <v>0</v>
      </c>
      <c r="H16" s="1" t="s">
        <v>15</v>
      </c>
      <c r="I16" s="201"/>
      <c r="J16" s="201"/>
      <c r="K16" s="40">
        <f t="shared" si="1"/>
        <v>0</v>
      </c>
      <c r="L16" s="233">
        <v>0</v>
      </c>
      <c r="M16" s="202">
        <v>0</v>
      </c>
      <c r="N16" s="33">
        <f t="shared" si="0"/>
        <v>0</v>
      </c>
      <c r="P16" s="132" t="s">
        <v>114</v>
      </c>
      <c r="Q16" s="256"/>
      <c r="T16" s="99"/>
      <c r="U16" s="120" t="s">
        <v>196</v>
      </c>
      <c r="V16" s="121">
        <v>4</v>
      </c>
      <c r="W16" s="122">
        <f>$W$20*V16</f>
        <v>172</v>
      </c>
    </row>
    <row r="17" spans="1:23" ht="21" customHeight="1" thickBot="1" x14ac:dyDescent="0.35">
      <c r="A17" s="49" t="s">
        <v>78</v>
      </c>
      <c r="B17" s="199">
        <v>0</v>
      </c>
      <c r="C17" s="17"/>
      <c r="D17" s="138">
        <f>SUM(D13:D16)</f>
        <v>0</v>
      </c>
      <c r="E17" s="137">
        <f>$B$17*$D$17</f>
        <v>0</v>
      </c>
      <c r="H17" s="2" t="s">
        <v>16</v>
      </c>
      <c r="I17" s="30">
        <f t="shared" ref="I17:N17" si="2">SUM(I8:I16)</f>
        <v>0</v>
      </c>
      <c r="J17" s="30">
        <f t="shared" si="2"/>
        <v>0</v>
      </c>
      <c r="K17" s="35">
        <f t="shared" si="2"/>
        <v>0</v>
      </c>
      <c r="L17" s="35">
        <f t="shared" si="2"/>
        <v>0</v>
      </c>
      <c r="M17" s="35">
        <f t="shared" si="2"/>
        <v>0</v>
      </c>
      <c r="N17" s="42">
        <f t="shared" si="2"/>
        <v>0</v>
      </c>
      <c r="P17" s="56"/>
      <c r="Q17" s="52"/>
      <c r="T17" s="114" t="s">
        <v>179</v>
      </c>
      <c r="U17" s="102"/>
      <c r="V17" s="102"/>
      <c r="W17" s="115"/>
    </row>
    <row r="18" spans="1:23" ht="21" customHeight="1" x14ac:dyDescent="0.3">
      <c r="B18" s="143" t="s">
        <v>319</v>
      </c>
      <c r="C18" s="18"/>
      <c r="E18" s="19"/>
      <c r="K18" s="36"/>
      <c r="L18" s="36"/>
      <c r="M18" s="36"/>
      <c r="N18" s="37"/>
      <c r="P18" s="56"/>
      <c r="Q18" s="52"/>
      <c r="T18" s="97" t="s">
        <v>188</v>
      </c>
      <c r="U18" s="224">
        <f>U7</f>
        <v>2</v>
      </c>
      <c r="V18" s="98"/>
      <c r="W18" s="284" t="s">
        <v>186</v>
      </c>
    </row>
    <row r="19" spans="1:23" ht="21" customHeight="1" x14ac:dyDescent="0.3">
      <c r="H19" s="2" t="s">
        <v>62</v>
      </c>
      <c r="I19" s="31"/>
      <c r="J19" s="31"/>
      <c r="K19" s="36"/>
      <c r="L19" s="36"/>
      <c r="M19" s="36"/>
      <c r="N19" s="37"/>
      <c r="P19" s="56"/>
      <c r="Q19" s="52"/>
      <c r="T19" s="99" t="s">
        <v>189</v>
      </c>
      <c r="U19" s="224">
        <f>U11</f>
        <v>2</v>
      </c>
      <c r="V19" s="100"/>
      <c r="W19" s="285"/>
    </row>
    <row r="20" spans="1:23" ht="21" customHeight="1" thickBot="1" x14ac:dyDescent="0.35">
      <c r="A20" s="2" t="s">
        <v>17</v>
      </c>
      <c r="E20" s="3"/>
      <c r="H20" s="1" t="s">
        <v>85</v>
      </c>
      <c r="I20" s="201"/>
      <c r="J20" s="201"/>
      <c r="K20" s="40">
        <f t="shared" ref="K20:K28" si="3">(I20*$E$3)+(J20*$E$4)</f>
        <v>0</v>
      </c>
      <c r="L20" s="233">
        <v>0</v>
      </c>
      <c r="M20" s="202">
        <v>0</v>
      </c>
      <c r="N20" s="33">
        <f t="shared" ref="N20:N28" si="4">SUM(K20:M20)</f>
        <v>0</v>
      </c>
      <c r="P20" s="132" t="s">
        <v>103</v>
      </c>
      <c r="Q20" s="256"/>
      <c r="T20" s="101"/>
      <c r="U20" s="118" t="s">
        <v>182</v>
      </c>
      <c r="V20" s="118" t="s">
        <v>181</v>
      </c>
      <c r="W20" s="104">
        <v>43</v>
      </c>
    </row>
    <row r="21" spans="1:23" ht="21" customHeight="1" thickBot="1" x14ac:dyDescent="0.35">
      <c r="A21" s="49" t="s">
        <v>72</v>
      </c>
      <c r="B21" s="4"/>
      <c r="E21" s="21">
        <f>SUM(E13:E17)</f>
        <v>0</v>
      </c>
      <c r="H21" s="1" t="s">
        <v>88</v>
      </c>
      <c r="I21" s="201"/>
      <c r="J21" s="201"/>
      <c r="K21" s="40">
        <f t="shared" si="3"/>
        <v>0</v>
      </c>
      <c r="L21" s="233">
        <v>0</v>
      </c>
      <c r="M21" s="202">
        <v>0</v>
      </c>
      <c r="N21" s="33">
        <f t="shared" si="4"/>
        <v>0</v>
      </c>
      <c r="P21" s="132" t="s">
        <v>364</v>
      </c>
      <c r="Q21" s="256"/>
      <c r="T21" s="286" t="s">
        <v>185</v>
      </c>
      <c r="U21" s="289">
        <f>'Budget Supplement B'!D37</f>
        <v>0</v>
      </c>
      <c r="V21" s="292">
        <f>U19</f>
        <v>2</v>
      </c>
      <c r="W21" s="275">
        <f>V21*U21*W20</f>
        <v>0</v>
      </c>
    </row>
    <row r="22" spans="1:23" ht="21" customHeight="1" thickBot="1" x14ac:dyDescent="0.35">
      <c r="B22" s="1" t="s">
        <v>46</v>
      </c>
      <c r="H22" s="1" t="s">
        <v>89</v>
      </c>
      <c r="I22" s="201"/>
      <c r="J22" s="201"/>
      <c r="K22" s="40">
        <f t="shared" si="3"/>
        <v>0</v>
      </c>
      <c r="L22" s="233">
        <v>0</v>
      </c>
      <c r="M22" s="202">
        <v>0</v>
      </c>
      <c r="N22" s="33">
        <f t="shared" si="4"/>
        <v>0</v>
      </c>
      <c r="P22" s="132" t="s">
        <v>110</v>
      </c>
      <c r="Q22" s="256"/>
      <c r="T22" s="287"/>
      <c r="U22" s="290"/>
      <c r="V22" s="293"/>
      <c r="W22" s="276"/>
    </row>
    <row r="23" spans="1:23" ht="21" customHeight="1" thickBot="1" x14ac:dyDescent="0.35">
      <c r="A23" s="49" t="s">
        <v>97</v>
      </c>
      <c r="B23" s="4"/>
      <c r="E23" s="200">
        <v>0</v>
      </c>
      <c r="H23" s="1" t="s">
        <v>90</v>
      </c>
      <c r="I23" s="201"/>
      <c r="J23" s="201"/>
      <c r="K23" s="40">
        <f t="shared" si="3"/>
        <v>0</v>
      </c>
      <c r="L23" s="233">
        <v>0</v>
      </c>
      <c r="M23" s="202">
        <v>0</v>
      </c>
      <c r="N23" s="33">
        <f t="shared" si="4"/>
        <v>0</v>
      </c>
      <c r="P23" s="132" t="s">
        <v>365</v>
      </c>
      <c r="Q23" s="256"/>
      <c r="T23" s="287"/>
      <c r="U23" s="290"/>
      <c r="V23" s="293"/>
      <c r="W23" s="276"/>
    </row>
    <row r="24" spans="1:23" ht="21" customHeight="1" thickBot="1" x14ac:dyDescent="0.35">
      <c r="H24" s="1" t="s">
        <v>91</v>
      </c>
      <c r="I24" s="201"/>
      <c r="J24" s="201"/>
      <c r="K24" s="40">
        <f t="shared" si="3"/>
        <v>0</v>
      </c>
      <c r="L24" s="233">
        <v>0</v>
      </c>
      <c r="M24" s="202">
        <v>0</v>
      </c>
      <c r="N24" s="33">
        <f t="shared" si="4"/>
        <v>0</v>
      </c>
      <c r="P24" s="132" t="s">
        <v>111</v>
      </c>
      <c r="Q24" s="256"/>
      <c r="T24" s="288"/>
      <c r="U24" s="291"/>
      <c r="V24" s="294"/>
      <c r="W24" s="277"/>
    </row>
    <row r="25" spans="1:23" ht="21" customHeight="1" thickBot="1" x14ac:dyDescent="0.35">
      <c r="A25" s="49" t="s">
        <v>30</v>
      </c>
      <c r="B25" s="22"/>
      <c r="E25" s="200">
        <v>0</v>
      </c>
      <c r="H25" s="1" t="s">
        <v>18</v>
      </c>
      <c r="I25" s="201"/>
      <c r="J25" s="201"/>
      <c r="K25" s="40">
        <f t="shared" si="3"/>
        <v>0</v>
      </c>
      <c r="L25" s="233">
        <v>0</v>
      </c>
      <c r="M25" s="202">
        <v>0</v>
      </c>
      <c r="N25" s="33">
        <f t="shared" si="4"/>
        <v>0</v>
      </c>
      <c r="P25" s="132" t="s">
        <v>117</v>
      </c>
      <c r="Q25" s="256"/>
      <c r="T25" s="79" t="s">
        <v>180</v>
      </c>
      <c r="U25" s="116">
        <f>D17</f>
        <v>0</v>
      </c>
      <c r="V25" s="117">
        <f>U18</f>
        <v>2</v>
      </c>
      <c r="W25" s="104">
        <f>U25*V25*W20</f>
        <v>0</v>
      </c>
    </row>
    <row r="26" spans="1:23" ht="21" customHeight="1" thickBot="1" x14ac:dyDescent="0.35">
      <c r="B26" s="1" t="s">
        <v>46</v>
      </c>
      <c r="C26" s="1" t="s">
        <v>46</v>
      </c>
      <c r="H26" s="1" t="s">
        <v>121</v>
      </c>
      <c r="I26" s="201"/>
      <c r="J26" s="201"/>
      <c r="K26" s="40">
        <f t="shared" si="3"/>
        <v>0</v>
      </c>
      <c r="L26" s="233">
        <v>0</v>
      </c>
      <c r="M26" s="215">
        <f>W26</f>
        <v>0</v>
      </c>
      <c r="N26" s="33">
        <f t="shared" si="4"/>
        <v>0</v>
      </c>
      <c r="P26" s="132" t="s">
        <v>375</v>
      </c>
      <c r="Q26" s="256"/>
      <c r="T26" s="114" t="s">
        <v>183</v>
      </c>
      <c r="U26" s="102"/>
      <c r="V26" s="102"/>
      <c r="W26" s="225">
        <f>W21+W25</f>
        <v>0</v>
      </c>
    </row>
    <row r="27" spans="1:23" ht="21" customHeight="1" thickBot="1" x14ac:dyDescent="0.35">
      <c r="A27" s="2" t="s">
        <v>19</v>
      </c>
      <c r="B27" s="4" t="s">
        <v>46</v>
      </c>
      <c r="C27" s="1" t="s">
        <v>46</v>
      </c>
      <c r="E27" s="214">
        <f>E21+E23+E25</f>
        <v>0</v>
      </c>
      <c r="H27" s="1" t="s">
        <v>191</v>
      </c>
      <c r="I27" s="201"/>
      <c r="J27" s="201"/>
      <c r="K27" s="40">
        <f t="shared" si="3"/>
        <v>0</v>
      </c>
      <c r="L27" s="233">
        <v>0</v>
      </c>
      <c r="M27" s="202">
        <v>0</v>
      </c>
      <c r="N27" s="33">
        <f t="shared" si="4"/>
        <v>0</v>
      </c>
      <c r="P27" s="132" t="s">
        <v>374</v>
      </c>
      <c r="Q27" s="256"/>
      <c r="R27" s="53"/>
      <c r="T27" s="100"/>
      <c r="U27" s="100"/>
      <c r="V27" s="100"/>
      <c r="W27" s="103"/>
    </row>
    <row r="28" spans="1:23" ht="21" customHeight="1" thickBot="1" x14ac:dyDescent="0.35">
      <c r="H28" s="1" t="s">
        <v>15</v>
      </c>
      <c r="I28" s="201"/>
      <c r="J28" s="201"/>
      <c r="K28" s="40">
        <f t="shared" si="3"/>
        <v>0</v>
      </c>
      <c r="L28" s="233">
        <v>0</v>
      </c>
      <c r="M28" s="205">
        <v>0</v>
      </c>
      <c r="N28" s="41">
        <f t="shared" si="4"/>
        <v>0</v>
      </c>
      <c r="P28" s="132" t="s">
        <v>114</v>
      </c>
      <c r="Q28" s="256"/>
      <c r="R28" s="53"/>
      <c r="T28" s="100"/>
      <c r="U28" s="100"/>
      <c r="V28" s="100"/>
      <c r="W28" s="103"/>
    </row>
    <row r="29" spans="1:23" ht="21" customHeight="1" thickBot="1" x14ac:dyDescent="0.35">
      <c r="A29" s="2" t="s">
        <v>59</v>
      </c>
      <c r="B29" s="4"/>
      <c r="E29" s="214">
        <f>$N$41</f>
        <v>0</v>
      </c>
      <c r="H29" s="2" t="s">
        <v>20</v>
      </c>
      <c r="I29" s="30">
        <f t="shared" ref="I29:N29" si="5">SUM(I20:I28)</f>
        <v>0</v>
      </c>
      <c r="J29" s="30">
        <f t="shared" si="5"/>
        <v>0</v>
      </c>
      <c r="K29" s="35">
        <f t="shared" si="5"/>
        <v>0</v>
      </c>
      <c r="L29" s="35">
        <f t="shared" si="5"/>
        <v>0</v>
      </c>
      <c r="M29" s="38">
        <f t="shared" si="5"/>
        <v>0</v>
      </c>
      <c r="N29" s="42">
        <f t="shared" si="5"/>
        <v>0</v>
      </c>
      <c r="P29" s="56"/>
      <c r="Q29" s="53" t="s">
        <v>46</v>
      </c>
      <c r="R29" s="53"/>
      <c r="T29" s="123"/>
      <c r="U29" s="100"/>
      <c r="V29" s="100"/>
      <c r="W29" s="100"/>
    </row>
    <row r="30" spans="1:23" ht="21" customHeight="1" thickBot="1" x14ac:dyDescent="0.35">
      <c r="I30" s="31"/>
      <c r="J30" s="31"/>
      <c r="K30" s="36"/>
      <c r="L30" s="36"/>
      <c r="M30" s="36"/>
      <c r="N30" s="37"/>
      <c r="P30" s="56"/>
      <c r="Q30" s="53"/>
      <c r="R30" s="53"/>
    </row>
    <row r="31" spans="1:23" ht="21" customHeight="1" thickBot="1" x14ac:dyDescent="0.35">
      <c r="A31" s="2" t="s">
        <v>45</v>
      </c>
      <c r="B31" s="4"/>
      <c r="E31" s="214">
        <f>$E$27-$E$29</f>
        <v>0</v>
      </c>
      <c r="H31" s="2" t="s">
        <v>64</v>
      </c>
      <c r="I31" s="32"/>
      <c r="J31" s="32"/>
      <c r="K31" s="36"/>
      <c r="L31" s="36"/>
      <c r="M31" s="36"/>
      <c r="N31" s="37"/>
      <c r="P31" s="56"/>
      <c r="Q31" s="53"/>
      <c r="R31" s="53"/>
      <c r="T31" s="125"/>
    </row>
    <row r="32" spans="1:23" ht="21" customHeight="1" x14ac:dyDescent="0.3">
      <c r="E32" s="3"/>
      <c r="H32" s="1" t="s">
        <v>21</v>
      </c>
      <c r="I32" s="201"/>
      <c r="J32" s="201"/>
      <c r="K32" s="40">
        <f t="shared" ref="K32:K34" si="6">(I32*$E$3)+(J32*$E$4)</f>
        <v>0</v>
      </c>
      <c r="L32" s="233">
        <v>0</v>
      </c>
      <c r="M32" s="202">
        <v>0</v>
      </c>
      <c r="N32" s="33">
        <f t="shared" ref="N32:N37" si="7">SUM(K32:M32)</f>
        <v>0</v>
      </c>
      <c r="P32" s="132" t="s">
        <v>118</v>
      </c>
      <c r="Q32" s="256"/>
      <c r="R32" s="53"/>
      <c r="T32" s="124"/>
    </row>
    <row r="33" spans="1:28" ht="21" customHeight="1" x14ac:dyDescent="0.3">
      <c r="A33" s="274" t="s">
        <v>77</v>
      </c>
      <c r="B33" s="274"/>
      <c r="H33" s="1" t="s">
        <v>22</v>
      </c>
      <c r="I33" s="201"/>
      <c r="J33" s="201"/>
      <c r="K33" s="40">
        <f t="shared" si="6"/>
        <v>0</v>
      </c>
      <c r="L33" s="233">
        <v>0</v>
      </c>
      <c r="M33" s="202">
        <v>0</v>
      </c>
      <c r="N33" s="33">
        <f t="shared" si="7"/>
        <v>0</v>
      </c>
      <c r="P33" s="132" t="s">
        <v>112</v>
      </c>
      <c r="Q33" s="256"/>
      <c r="R33" s="53"/>
    </row>
    <row r="34" spans="1:28" ht="21" customHeight="1" thickBot="1" x14ac:dyDescent="0.35">
      <c r="A34" s="274"/>
      <c r="B34" s="274"/>
      <c r="H34" s="1" t="s">
        <v>23</v>
      </c>
      <c r="I34" s="201"/>
      <c r="J34" s="201"/>
      <c r="K34" s="40">
        <f t="shared" si="6"/>
        <v>0</v>
      </c>
      <c r="L34" s="233">
        <v>0</v>
      </c>
      <c r="M34" s="203">
        <v>0</v>
      </c>
      <c r="N34" s="33">
        <f t="shared" si="7"/>
        <v>0</v>
      </c>
      <c r="P34" s="132" t="s">
        <v>113</v>
      </c>
      <c r="Q34" s="256"/>
      <c r="R34" s="53"/>
    </row>
    <row r="35" spans="1:28" ht="21" customHeight="1" thickBot="1" x14ac:dyDescent="0.35">
      <c r="A35" s="274"/>
      <c r="B35" s="274"/>
      <c r="H35" s="1" t="s">
        <v>47</v>
      </c>
      <c r="I35" s="44"/>
      <c r="J35" s="44"/>
      <c r="K35" s="45"/>
      <c r="L35" s="45"/>
      <c r="M35" s="215">
        <f>'Budget Supplement B'!I24*1.0765</f>
        <v>0</v>
      </c>
      <c r="N35" s="33">
        <f>M35</f>
        <v>0</v>
      </c>
      <c r="P35" s="132" t="s">
        <v>122</v>
      </c>
      <c r="Q35" s="256"/>
      <c r="R35" s="53"/>
    </row>
    <row r="36" spans="1:28" ht="21" customHeight="1" x14ac:dyDescent="0.3">
      <c r="A36" s="184" t="s">
        <v>76</v>
      </c>
      <c r="B36" s="185" t="s">
        <v>26</v>
      </c>
      <c r="D36" s="268" t="s">
        <v>39</v>
      </c>
      <c r="E36" s="268"/>
      <c r="H36" s="1" t="s">
        <v>15</v>
      </c>
      <c r="I36" s="201"/>
      <c r="J36" s="201"/>
      <c r="K36" s="40">
        <f t="shared" ref="K36" si="8">(I36*$E$3)+(J36*$E$4)</f>
        <v>0</v>
      </c>
      <c r="L36" s="233">
        <v>0</v>
      </c>
      <c r="M36" s="204">
        <v>0</v>
      </c>
      <c r="N36" s="33">
        <f t="shared" si="7"/>
        <v>0</v>
      </c>
      <c r="P36" s="133" t="s">
        <v>114</v>
      </c>
      <c r="Q36" s="256"/>
      <c r="R36" s="53"/>
    </row>
    <row r="37" spans="1:28" ht="21" customHeight="1" thickBot="1" x14ac:dyDescent="0.35">
      <c r="A37" s="186" t="s">
        <v>79</v>
      </c>
      <c r="B37" s="187"/>
      <c r="D37" s="43" t="s">
        <v>40</v>
      </c>
      <c r="E37" s="134">
        <f>(B13*C13)+$B$17</f>
        <v>1062</v>
      </c>
      <c r="H37" s="1" t="s">
        <v>66</v>
      </c>
      <c r="I37" s="31"/>
      <c r="J37" s="31"/>
      <c r="K37" s="39"/>
      <c r="L37" s="39"/>
      <c r="M37" s="40">
        <f>0.05*E21</f>
        <v>0</v>
      </c>
      <c r="N37" s="33">
        <f t="shared" si="7"/>
        <v>0</v>
      </c>
      <c r="P37" s="132" t="s">
        <v>380</v>
      </c>
      <c r="Q37" s="136"/>
      <c r="R37" s="53"/>
    </row>
    <row r="38" spans="1:28" ht="21" customHeight="1" thickBot="1" x14ac:dyDescent="0.35">
      <c r="A38" s="186" t="s">
        <v>80</v>
      </c>
      <c r="B38" s="187"/>
      <c r="D38" s="43" t="s">
        <v>41</v>
      </c>
      <c r="E38" s="134">
        <f>(B14*C14)+$B$17</f>
        <v>2673</v>
      </c>
      <c r="H38" s="2" t="s">
        <v>24</v>
      </c>
      <c r="I38" s="30">
        <f>SUM(I32:I37)</f>
        <v>0</v>
      </c>
      <c r="J38" s="30">
        <f>SUM(J32:J37)</f>
        <v>0</v>
      </c>
      <c r="K38" s="35">
        <f>SUM(K32:K37)</f>
        <v>0</v>
      </c>
      <c r="L38" s="35">
        <f>SUM(L32:L37)</f>
        <v>0</v>
      </c>
      <c r="M38" s="35">
        <f>SUM(M32:M37)</f>
        <v>0</v>
      </c>
      <c r="N38" s="42">
        <f>SUM(K38:M38)</f>
        <v>0</v>
      </c>
      <c r="P38" s="56"/>
    </row>
    <row r="39" spans="1:28" ht="21" customHeight="1" thickBot="1" x14ac:dyDescent="0.35">
      <c r="A39" s="186" t="s">
        <v>81</v>
      </c>
      <c r="B39" s="187"/>
      <c r="D39" s="43" t="s">
        <v>42</v>
      </c>
      <c r="E39" s="134">
        <f>(B15*C15)+$B$17</f>
        <v>1305</v>
      </c>
      <c r="H39" s="1" t="s">
        <v>192</v>
      </c>
      <c r="I39" s="260">
        <f>0.025*(I17+I29+I38)</f>
        <v>0</v>
      </c>
      <c r="J39" s="260">
        <f>0.025*(J17+J29+J38)</f>
        <v>0</v>
      </c>
      <c r="K39" s="40">
        <f>I39*$E$3+J39*$E$4</f>
        <v>0</v>
      </c>
      <c r="M39" s="34"/>
      <c r="N39" s="130">
        <f>SUM(K39:L39)</f>
        <v>0</v>
      </c>
      <c r="P39" s="132" t="s">
        <v>198</v>
      </c>
      <c r="Q39" s="102"/>
    </row>
    <row r="40" spans="1:28" ht="21" customHeight="1" thickBot="1" x14ac:dyDescent="0.35">
      <c r="A40" s="186" t="s">
        <v>82</v>
      </c>
      <c r="B40" s="187"/>
      <c r="D40" s="43" t="s">
        <v>43</v>
      </c>
      <c r="E40" s="134">
        <f>(B16*C16)+$B$17</f>
        <v>3327</v>
      </c>
      <c r="H40" s="2" t="s">
        <v>25</v>
      </c>
      <c r="I40" s="30">
        <f>I38+I29+I17+I39</f>
        <v>0</v>
      </c>
      <c r="J40" s="30">
        <f>J38+J29+J17+J39</f>
        <v>0</v>
      </c>
      <c r="K40" s="232">
        <f t="shared" ref="K40:L40" si="9">K38+K29+K17+K39</f>
        <v>0</v>
      </c>
      <c r="L40" s="232">
        <f t="shared" si="9"/>
        <v>0</v>
      </c>
      <c r="M40" s="232">
        <f t="shared" ref="M40" si="10">M38+M29+M17+M39</f>
        <v>0</v>
      </c>
      <c r="N40" s="42">
        <f>SUM(K40:M40)*1.02</f>
        <v>0</v>
      </c>
      <c r="P40" s="56"/>
      <c r="Q40" s="12"/>
    </row>
    <row r="41" spans="1:28" ht="21" customHeight="1" thickBot="1" x14ac:dyDescent="0.35">
      <c r="A41" s="186" t="s">
        <v>120</v>
      </c>
      <c r="B41" s="187"/>
      <c r="C41" s="3"/>
      <c r="H41" s="26" t="s">
        <v>71</v>
      </c>
      <c r="I41" s="261">
        <f>I40</f>
        <v>0</v>
      </c>
      <c r="J41" s="261">
        <f>J40</f>
        <v>0</v>
      </c>
      <c r="K41" s="258">
        <f>K40</f>
        <v>0</v>
      </c>
      <c r="M41" s="58"/>
      <c r="N41" s="215">
        <f>N40</f>
        <v>0</v>
      </c>
      <c r="Q41" s="12"/>
    </row>
    <row r="42" spans="1:28" ht="21" customHeight="1" x14ac:dyDescent="0.3">
      <c r="H42" s="27" t="s">
        <v>281</v>
      </c>
      <c r="I42" s="14"/>
      <c r="J42" s="14"/>
      <c r="K42" s="15"/>
      <c r="L42" s="23"/>
      <c r="M42" s="23"/>
      <c r="N42" s="15"/>
      <c r="Q42" s="12"/>
    </row>
    <row r="43" spans="1:28" ht="13.5" customHeight="1" x14ac:dyDescent="0.3">
      <c r="A43" s="241" t="s">
        <v>119</v>
      </c>
      <c r="B43" s="242"/>
      <c r="C43" s="242"/>
      <c r="D43" s="242"/>
      <c r="E43" s="242"/>
      <c r="F43" s="243"/>
      <c r="H43" s="242"/>
      <c r="I43" s="244"/>
      <c r="J43" s="244"/>
      <c r="K43" s="245"/>
      <c r="L43" s="246"/>
      <c r="M43" s="246"/>
      <c r="N43" s="245"/>
      <c r="O43" s="242"/>
      <c r="P43" s="242"/>
      <c r="Q43" s="247"/>
      <c r="R43" s="247"/>
      <c r="S43" s="248"/>
      <c r="T43" s="248"/>
      <c r="U43" s="248"/>
      <c r="V43" s="248"/>
      <c r="W43" s="248"/>
      <c r="X43" s="242"/>
      <c r="Y43" s="242"/>
      <c r="Z43" s="242"/>
      <c r="AA43" s="242"/>
      <c r="AB43" s="242"/>
    </row>
    <row r="44" spans="1:28" s="242" customFormat="1" ht="19.5" customHeight="1" x14ac:dyDescent="0.3">
      <c r="A44" s="231" t="s">
        <v>255</v>
      </c>
      <c r="B44" s="18"/>
      <c r="C44" s="18"/>
      <c r="D44" s="18"/>
      <c r="E44" s="18"/>
      <c r="F44" s="131"/>
      <c r="G44" s="243"/>
      <c r="H44" s="18"/>
      <c r="I44" s="24"/>
      <c r="J44" s="24"/>
      <c r="K44" s="25"/>
      <c r="L44" s="13"/>
      <c r="M44" s="13"/>
      <c r="N44" s="25"/>
      <c r="O44" s="1"/>
      <c r="P44" s="1"/>
      <c r="Q44" s="47"/>
      <c r="R44" s="52"/>
      <c r="S44" s="12"/>
      <c r="T44" s="12"/>
      <c r="U44" s="12"/>
      <c r="V44" s="12"/>
      <c r="W44" s="12"/>
      <c r="X44" s="1"/>
      <c r="Y44" s="1"/>
      <c r="Z44" s="1"/>
      <c r="AA44" s="1"/>
      <c r="AB44" s="1"/>
    </row>
    <row r="45" spans="1:28" ht="19.5" customHeight="1" x14ac:dyDescent="0.3">
      <c r="A45" s="162" t="s">
        <v>69</v>
      </c>
      <c r="B45" s="163"/>
      <c r="C45" s="163"/>
      <c r="D45" s="163"/>
      <c r="E45" s="163"/>
      <c r="F45" s="164"/>
      <c r="G45" s="131"/>
      <c r="H45" s="163"/>
      <c r="I45" s="165" t="s">
        <v>280</v>
      </c>
      <c r="J45" s="165"/>
      <c r="K45" s="166"/>
      <c r="L45" s="166"/>
      <c r="W45" s="1"/>
    </row>
    <row r="46" spans="1:28" ht="19.5" customHeight="1" thickBot="1" x14ac:dyDescent="0.35">
      <c r="A46" s="167" t="s">
        <v>362</v>
      </c>
      <c r="B46" s="163"/>
      <c r="C46" s="163"/>
      <c r="D46" s="163"/>
      <c r="E46" s="163"/>
      <c r="F46" s="164"/>
      <c r="G46" s="164"/>
      <c r="H46" s="163"/>
      <c r="I46" s="163"/>
      <c r="J46" s="163"/>
      <c r="K46" s="168" t="s">
        <v>267</v>
      </c>
      <c r="L46" s="166"/>
    </row>
    <row r="47" spans="1:28" ht="19.5" customHeight="1" thickBot="1" x14ac:dyDescent="0.35">
      <c r="A47" s="167" t="s">
        <v>259</v>
      </c>
      <c r="B47" s="163"/>
      <c r="C47" s="163"/>
      <c r="D47" s="163"/>
      <c r="E47" s="163"/>
      <c r="F47" s="164"/>
      <c r="G47" s="164"/>
      <c r="H47" s="163"/>
      <c r="I47" s="169"/>
      <c r="J47" s="169"/>
      <c r="K47" s="168" t="s">
        <v>268</v>
      </c>
      <c r="L47" s="170" t="e">
        <f>((E29-E27)/D17)*1.0525</f>
        <v>#DIV/0!</v>
      </c>
    </row>
    <row r="48" spans="1:28" ht="19.5" customHeight="1" x14ac:dyDescent="0.3">
      <c r="A48" s="167" t="s">
        <v>361</v>
      </c>
      <c r="B48" s="163"/>
      <c r="C48" s="163"/>
      <c r="D48" s="163"/>
      <c r="E48" s="163"/>
      <c r="F48" s="164"/>
      <c r="G48" s="163"/>
      <c r="H48" s="163"/>
      <c r="I48" s="163"/>
      <c r="J48" s="163"/>
      <c r="K48" s="168"/>
      <c r="L48" s="163"/>
    </row>
    <row r="49" spans="1:23" ht="19.5" customHeight="1" x14ac:dyDescent="0.25">
      <c r="A49" s="171" t="s">
        <v>70</v>
      </c>
      <c r="B49" s="163"/>
      <c r="C49" s="163"/>
      <c r="D49" s="163"/>
      <c r="E49" s="163"/>
      <c r="F49" s="164"/>
      <c r="G49" s="164"/>
      <c r="H49" s="163"/>
      <c r="I49" s="163"/>
      <c r="J49" s="163"/>
      <c r="K49" s="163"/>
      <c r="L49" s="163"/>
      <c r="M49" s="1"/>
      <c r="N49" s="1"/>
      <c r="Q49" s="1"/>
      <c r="R49" s="1"/>
      <c r="S49" s="1"/>
      <c r="T49" s="1"/>
      <c r="U49" s="1"/>
      <c r="V49" s="1"/>
      <c r="W49" s="1"/>
    </row>
    <row r="50" spans="1:23" ht="19.5" customHeight="1" x14ac:dyDescent="0.25">
      <c r="A50" s="167" t="s">
        <v>369</v>
      </c>
      <c r="B50" s="163"/>
      <c r="C50" s="163"/>
      <c r="D50" s="163"/>
      <c r="E50" s="163"/>
      <c r="F50" s="164"/>
      <c r="G50" s="164"/>
      <c r="H50" s="163"/>
      <c r="I50" s="163"/>
      <c r="J50" s="163"/>
      <c r="K50" s="163"/>
      <c r="L50" s="163"/>
      <c r="M50" s="1"/>
      <c r="N50" s="1"/>
      <c r="Q50" s="1"/>
      <c r="R50" s="1"/>
      <c r="S50" s="1"/>
      <c r="T50" s="1"/>
      <c r="U50" s="1"/>
      <c r="V50" s="1"/>
      <c r="W50" s="1"/>
    </row>
    <row r="51" spans="1:23" ht="19.5" customHeight="1" x14ac:dyDescent="0.25">
      <c r="A51" s="167" t="s">
        <v>261</v>
      </c>
      <c r="B51" s="163"/>
      <c r="C51" s="163"/>
      <c r="D51" s="163"/>
      <c r="E51" s="163"/>
      <c r="F51" s="164"/>
      <c r="G51" s="164"/>
      <c r="H51" s="163"/>
      <c r="I51" s="163"/>
      <c r="J51" s="163"/>
      <c r="K51" s="163"/>
      <c r="L51" s="163"/>
      <c r="M51" s="1"/>
      <c r="N51" s="1"/>
      <c r="Q51" s="1"/>
      <c r="R51" s="1"/>
      <c r="S51" s="1"/>
      <c r="T51" s="1"/>
      <c r="U51" s="1"/>
      <c r="V51" s="1"/>
      <c r="W51" s="1"/>
    </row>
    <row r="52" spans="1:23" ht="19.5" customHeight="1" x14ac:dyDescent="0.25">
      <c r="A52" s="167" t="s">
        <v>370</v>
      </c>
      <c r="B52" s="163"/>
      <c r="C52" s="163"/>
      <c r="D52" s="163"/>
      <c r="E52" s="163"/>
      <c r="F52" s="164"/>
      <c r="G52" s="164"/>
      <c r="H52" s="163"/>
      <c r="I52" s="163"/>
      <c r="J52" s="163"/>
      <c r="K52" s="163"/>
      <c r="L52" s="163"/>
      <c r="M52" s="1"/>
      <c r="N52" s="1"/>
      <c r="Q52" s="1"/>
      <c r="R52" s="1"/>
      <c r="S52" s="1"/>
      <c r="T52" s="1"/>
      <c r="U52" s="1"/>
      <c r="V52" s="1"/>
      <c r="W52" s="1"/>
    </row>
    <row r="53" spans="1:23" ht="19.5" customHeight="1" x14ac:dyDescent="0.25">
      <c r="A53" s="167" t="s">
        <v>371</v>
      </c>
      <c r="B53" s="163"/>
      <c r="C53" s="163"/>
      <c r="D53" s="163"/>
      <c r="E53" s="163"/>
      <c r="F53" s="164"/>
      <c r="G53" s="164"/>
      <c r="H53" s="163"/>
      <c r="I53" s="163"/>
      <c r="J53" s="163"/>
      <c r="K53" s="163"/>
      <c r="L53" s="163"/>
      <c r="M53" s="1"/>
      <c r="N53" s="1"/>
      <c r="Q53" s="1"/>
      <c r="R53" s="1"/>
      <c r="S53" s="1"/>
      <c r="T53" s="1"/>
      <c r="U53" s="1"/>
      <c r="V53" s="1"/>
      <c r="W53" s="1"/>
    </row>
    <row r="54" spans="1:23" ht="19.5" customHeight="1" x14ac:dyDescent="0.25">
      <c r="A54" s="167"/>
      <c r="B54" s="163"/>
      <c r="C54" s="163"/>
      <c r="D54" s="163"/>
      <c r="E54" s="163"/>
      <c r="F54" s="164"/>
      <c r="G54" s="164"/>
      <c r="H54" s="163"/>
      <c r="I54" s="163"/>
      <c r="J54" s="163"/>
      <c r="K54" s="163"/>
      <c r="L54" s="163"/>
      <c r="M54" s="1"/>
      <c r="N54" s="1"/>
      <c r="Q54" s="1"/>
      <c r="R54" s="1"/>
      <c r="S54" s="1"/>
      <c r="T54" s="1"/>
      <c r="U54" s="1"/>
      <c r="V54" s="1"/>
      <c r="W54" s="1"/>
    </row>
    <row r="55" spans="1:23" ht="19.5" customHeight="1" x14ac:dyDescent="0.25">
      <c r="A55" s="165" t="s">
        <v>99</v>
      </c>
      <c r="B55" s="172"/>
      <c r="C55" s="172"/>
      <c r="D55" s="163"/>
      <c r="E55" s="163"/>
      <c r="F55" s="164"/>
      <c r="G55" s="164"/>
      <c r="H55" s="163"/>
      <c r="I55" s="163"/>
      <c r="J55" s="163"/>
      <c r="K55" s="163"/>
      <c r="L55" s="163"/>
      <c r="M55" s="1"/>
      <c r="N55" s="1"/>
      <c r="Q55" s="1"/>
      <c r="R55" s="1"/>
      <c r="S55" s="1"/>
      <c r="T55" s="1"/>
      <c r="U55" s="1"/>
      <c r="V55" s="1"/>
      <c r="W55" s="1"/>
    </row>
    <row r="56" spans="1:23" ht="19.5" customHeight="1" x14ac:dyDescent="0.25">
      <c r="A56" s="167" t="s">
        <v>372</v>
      </c>
      <c r="B56" s="163"/>
      <c r="C56" s="163"/>
      <c r="D56" s="163"/>
      <c r="E56" s="163"/>
      <c r="F56" s="164"/>
      <c r="G56" s="164"/>
      <c r="H56" s="163"/>
      <c r="I56" s="163"/>
      <c r="J56" s="163"/>
      <c r="K56" s="163"/>
      <c r="L56" s="163"/>
      <c r="M56" s="1"/>
      <c r="N56" s="1"/>
      <c r="Q56" s="1"/>
      <c r="R56" s="1"/>
      <c r="S56" s="1"/>
      <c r="T56" s="1"/>
      <c r="U56" s="1"/>
      <c r="V56" s="1"/>
      <c r="W56" s="1"/>
    </row>
    <row r="57" spans="1:23" ht="19.5" customHeight="1" x14ac:dyDescent="0.25">
      <c r="A57" s="167" t="s">
        <v>266</v>
      </c>
      <c r="B57" s="163"/>
      <c r="C57" s="163"/>
      <c r="D57" s="163"/>
      <c r="E57" s="163"/>
      <c r="F57" s="164"/>
      <c r="G57" s="164"/>
      <c r="H57" s="163"/>
      <c r="I57" s="163"/>
      <c r="J57" s="163"/>
      <c r="K57" s="163"/>
      <c r="L57" s="163"/>
      <c r="M57" s="1"/>
      <c r="N57" s="1"/>
      <c r="Q57" s="1"/>
      <c r="R57" s="1"/>
      <c r="S57" s="1"/>
      <c r="T57" s="1"/>
      <c r="U57" s="1"/>
      <c r="V57" s="1"/>
      <c r="W57" s="1"/>
    </row>
    <row r="58" spans="1:23" ht="19.5" customHeight="1" x14ac:dyDescent="0.25">
      <c r="A58" s="167"/>
      <c r="B58" s="163"/>
      <c r="C58" s="163"/>
      <c r="D58" s="163"/>
      <c r="E58" s="163"/>
      <c r="F58" s="164"/>
      <c r="G58" s="164"/>
      <c r="H58" s="163"/>
      <c r="I58" s="163"/>
      <c r="J58" s="163"/>
      <c r="K58" s="163"/>
      <c r="L58" s="163"/>
      <c r="M58" s="1"/>
      <c r="N58" s="1"/>
      <c r="Q58" s="1"/>
      <c r="R58" s="1"/>
      <c r="S58" s="1"/>
      <c r="T58" s="1"/>
      <c r="U58" s="1"/>
      <c r="V58" s="1"/>
      <c r="W58" s="1"/>
    </row>
    <row r="59" spans="1:23" ht="19.5" customHeight="1" x14ac:dyDescent="0.25">
      <c r="A59" s="165" t="s">
        <v>98</v>
      </c>
      <c r="B59" s="163"/>
      <c r="C59" s="163"/>
      <c r="D59" s="163"/>
      <c r="E59" s="163"/>
      <c r="F59" s="164"/>
      <c r="G59" s="164"/>
      <c r="H59" s="163"/>
      <c r="I59" s="163"/>
      <c r="J59" s="163"/>
      <c r="K59" s="163"/>
      <c r="L59" s="163"/>
      <c r="M59" s="1"/>
      <c r="N59" s="1"/>
      <c r="Q59" s="1"/>
      <c r="R59" s="1"/>
      <c r="S59" s="1"/>
      <c r="T59" s="1"/>
      <c r="U59" s="1"/>
      <c r="V59" s="1"/>
      <c r="W59" s="1"/>
    </row>
    <row r="60" spans="1:23" ht="19.5" customHeight="1" x14ac:dyDescent="0.25">
      <c r="A60" s="167" t="s">
        <v>262</v>
      </c>
      <c r="B60" s="163"/>
      <c r="C60" s="163"/>
      <c r="D60" s="163"/>
      <c r="E60" s="163"/>
      <c r="F60" s="164"/>
      <c r="G60" s="164"/>
      <c r="H60" s="163"/>
      <c r="I60" s="163"/>
      <c r="J60" s="163"/>
      <c r="K60" s="163"/>
      <c r="L60" s="163"/>
      <c r="M60" s="1"/>
      <c r="N60" s="1"/>
      <c r="Q60" s="1"/>
      <c r="R60" s="1"/>
      <c r="S60" s="1"/>
      <c r="T60" s="1"/>
      <c r="U60" s="1"/>
      <c r="V60" s="1"/>
      <c r="W60" s="1"/>
    </row>
    <row r="61" spans="1:23" ht="19.5" customHeight="1" x14ac:dyDescent="0.25">
      <c r="A61" s="167"/>
      <c r="B61" s="163"/>
      <c r="C61" s="163"/>
      <c r="D61" s="163"/>
      <c r="E61" s="163"/>
      <c r="F61" s="164"/>
      <c r="G61" s="164"/>
      <c r="H61" s="163"/>
      <c r="I61" s="163"/>
      <c r="J61" s="163"/>
      <c r="K61" s="163"/>
      <c r="L61" s="163"/>
      <c r="M61" s="1"/>
      <c r="N61" s="1"/>
      <c r="Q61" s="1"/>
      <c r="R61" s="1"/>
      <c r="S61" s="1"/>
      <c r="T61" s="1"/>
      <c r="U61" s="1"/>
      <c r="V61" s="1"/>
      <c r="W61" s="1"/>
    </row>
    <row r="62" spans="1:23" ht="19.5" customHeight="1" x14ac:dyDescent="0.25">
      <c r="A62" s="165" t="s">
        <v>265</v>
      </c>
      <c r="B62" s="163"/>
      <c r="C62" s="163"/>
      <c r="D62" s="163"/>
      <c r="E62" s="163"/>
      <c r="F62" s="164"/>
      <c r="G62" s="164"/>
      <c r="H62" s="163"/>
      <c r="I62" s="163"/>
      <c r="J62" s="163"/>
      <c r="K62" s="163"/>
      <c r="L62" s="163"/>
      <c r="M62" s="1"/>
      <c r="N62" s="1"/>
      <c r="Q62" s="1"/>
      <c r="R62" s="1"/>
      <c r="S62" s="1"/>
      <c r="T62" s="1"/>
      <c r="U62" s="1"/>
      <c r="V62" s="1"/>
      <c r="W62" s="1"/>
    </row>
    <row r="63" spans="1:23" ht="19.5" customHeight="1" x14ac:dyDescent="0.25">
      <c r="A63" s="173" t="s">
        <v>269</v>
      </c>
      <c r="B63" s="163"/>
      <c r="C63" s="163"/>
      <c r="D63" s="163"/>
      <c r="E63" s="163"/>
      <c r="F63" s="164"/>
      <c r="G63" s="164"/>
      <c r="H63" s="163"/>
      <c r="I63" s="163"/>
      <c r="J63" s="163"/>
      <c r="K63" s="163"/>
      <c r="L63" s="163"/>
      <c r="M63" s="1"/>
      <c r="N63" s="1"/>
      <c r="Q63" s="1"/>
      <c r="R63" s="1"/>
      <c r="S63" s="1"/>
      <c r="T63" s="1"/>
      <c r="U63" s="1"/>
      <c r="V63" s="1"/>
      <c r="W63" s="1"/>
    </row>
    <row r="64" spans="1:23" ht="19.5" customHeight="1" x14ac:dyDescent="0.25">
      <c r="A64" s="163"/>
      <c r="B64" s="163"/>
      <c r="C64" s="163"/>
      <c r="D64" s="163"/>
      <c r="E64" s="163"/>
      <c r="F64" s="164"/>
      <c r="G64" s="164"/>
      <c r="H64" s="163"/>
      <c r="I64" s="163"/>
      <c r="J64" s="163"/>
      <c r="K64" s="163"/>
      <c r="L64" s="163"/>
      <c r="M64" s="1"/>
      <c r="N64" s="1"/>
      <c r="Q64" s="1"/>
      <c r="R64" s="1"/>
      <c r="S64" s="1"/>
      <c r="T64" s="1"/>
      <c r="U64" s="1"/>
      <c r="V64" s="1"/>
      <c r="W64" s="1"/>
    </row>
    <row r="65" spans="1:23" ht="19.5" customHeight="1" x14ac:dyDescent="0.25">
      <c r="A65" s="165" t="s">
        <v>260</v>
      </c>
      <c r="B65" s="163"/>
      <c r="C65" s="163"/>
      <c r="D65" s="163"/>
      <c r="E65" s="163"/>
      <c r="F65" s="164"/>
      <c r="G65" s="164"/>
      <c r="H65" s="163"/>
      <c r="I65" s="163"/>
      <c r="J65" s="163"/>
      <c r="K65" s="163"/>
      <c r="L65" s="163"/>
      <c r="M65" s="1"/>
      <c r="N65" s="1"/>
      <c r="Q65" s="1"/>
      <c r="R65" s="1"/>
      <c r="S65" s="1"/>
      <c r="T65" s="1"/>
      <c r="U65" s="1"/>
      <c r="V65" s="1"/>
      <c r="W65" s="1"/>
    </row>
    <row r="66" spans="1:23" ht="19.5" customHeight="1" x14ac:dyDescent="0.25">
      <c r="A66" s="167" t="s">
        <v>264</v>
      </c>
      <c r="B66" s="167"/>
      <c r="C66" s="167"/>
      <c r="D66" s="167"/>
      <c r="E66" s="163"/>
      <c r="F66" s="164"/>
      <c r="G66" s="164"/>
      <c r="H66" s="163"/>
      <c r="I66" s="163"/>
      <c r="J66" s="163"/>
      <c r="K66" s="163"/>
      <c r="L66" s="163"/>
      <c r="M66" s="1"/>
      <c r="N66" s="1"/>
      <c r="Q66" s="1"/>
      <c r="R66" s="1"/>
      <c r="S66" s="1"/>
      <c r="T66" s="1"/>
      <c r="U66" s="1"/>
      <c r="V66" s="1"/>
      <c r="W66" s="1"/>
    </row>
    <row r="67" spans="1:23" ht="19.5" customHeight="1" x14ac:dyDescent="0.25">
      <c r="A67" s="167" t="s">
        <v>263</v>
      </c>
      <c r="B67" s="167"/>
      <c r="C67" s="167"/>
      <c r="D67" s="167"/>
      <c r="E67" s="163"/>
      <c r="F67" s="164"/>
      <c r="G67" s="164"/>
      <c r="H67" s="163"/>
      <c r="I67" s="163"/>
      <c r="J67" s="163"/>
      <c r="K67" s="163"/>
      <c r="L67" s="163"/>
      <c r="M67" s="1"/>
      <c r="N67" s="1"/>
      <c r="Q67" s="1"/>
      <c r="R67" s="1"/>
      <c r="S67" s="1"/>
      <c r="T67" s="1"/>
      <c r="U67" s="1"/>
      <c r="V67" s="1"/>
      <c r="W67" s="1"/>
    </row>
    <row r="68" spans="1:23" ht="19.5" customHeight="1" x14ac:dyDescent="0.3">
      <c r="A68" s="163"/>
      <c r="B68" s="163"/>
      <c r="C68" s="163"/>
      <c r="D68" s="163"/>
      <c r="E68" s="163"/>
      <c r="F68" s="164"/>
      <c r="G68" s="164"/>
      <c r="H68" s="163"/>
      <c r="I68" s="163"/>
      <c r="J68" s="163"/>
      <c r="K68" s="163"/>
      <c r="L68" s="163"/>
    </row>
    <row r="69" spans="1:23" ht="19.5" customHeight="1" x14ac:dyDescent="0.3">
      <c r="G69" s="164"/>
    </row>
  </sheetData>
  <mergeCells count="19">
    <mergeCell ref="W21:W24"/>
    <mergeCell ref="I3:K3"/>
    <mergeCell ref="I4:K4"/>
    <mergeCell ref="L3:M3"/>
    <mergeCell ref="L4:M4"/>
    <mergeCell ref="W18:W19"/>
    <mergeCell ref="T21:T24"/>
    <mergeCell ref="U21:U24"/>
    <mergeCell ref="V21:V24"/>
    <mergeCell ref="P3:P5"/>
    <mergeCell ref="D36:E36"/>
    <mergeCell ref="B6:D6"/>
    <mergeCell ref="B7:D7"/>
    <mergeCell ref="B8:D8"/>
    <mergeCell ref="D11:D12"/>
    <mergeCell ref="C11:C12"/>
    <mergeCell ref="B11:B12"/>
    <mergeCell ref="E11:E12"/>
    <mergeCell ref="A33:B35"/>
  </mergeCells>
  <phoneticPr fontId="0" type="noConversion"/>
  <printOptions horizontalCentered="1"/>
  <pageMargins left="0.25" right="0.25" top="0.75" bottom="0.75" header="0.3" footer="0.3"/>
  <pageSetup scale="75" orientation="portrait" r:id="rId1"/>
  <headerFooter alignWithMargins="0">
    <oddHeader>&amp;L&amp;"Verdana,Bold"&amp;12JMU Short-Term Program Budget Projection&amp;"Verdana,Regular"
&amp;R  as of &amp;D</oddHeader>
    <oddFooter>&amp;L&amp;A&amp;Rfile name:  &amp;F</oddFooter>
  </headerFooter>
  <colBreaks count="2" manualBreakCount="2">
    <brk id="6" min="1" max="41" man="1"/>
    <brk id="15"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35"/>
  <sheetViews>
    <sheetView zoomScale="75" zoomScaleNormal="75" workbookViewId="0">
      <selection activeCell="B4" sqref="B4"/>
    </sheetView>
  </sheetViews>
  <sheetFormatPr defaultRowHeight="15.75" x14ac:dyDescent="0.25"/>
  <cols>
    <col min="1" max="1" width="5" style="1" customWidth="1"/>
    <col min="2" max="2" width="49" style="1" customWidth="1"/>
    <col min="3" max="3" width="18.28515625" style="1" customWidth="1"/>
    <col min="4" max="4" width="65.140625" style="1" customWidth="1"/>
    <col min="5" max="5" width="1" customWidth="1"/>
  </cols>
  <sheetData>
    <row r="1" spans="1:4" ht="18" x14ac:dyDescent="0.25">
      <c r="B1" s="5" t="s">
        <v>0</v>
      </c>
      <c r="C1" s="3"/>
      <c r="D1" s="57">
        <f>'SUM2017 Budget Worksheet'!I2</f>
        <v>0</v>
      </c>
    </row>
    <row r="2" spans="1:4" ht="18" x14ac:dyDescent="0.25">
      <c r="B2" s="5" t="s">
        <v>1</v>
      </c>
      <c r="C2" s="3"/>
    </row>
    <row r="3" spans="1:4" ht="20.25" x14ac:dyDescent="0.3">
      <c r="B3" s="5" t="s">
        <v>368</v>
      </c>
      <c r="C3" s="3"/>
      <c r="D3" s="51" t="s">
        <v>61</v>
      </c>
    </row>
    <row r="4" spans="1:4" ht="10.5" customHeight="1" x14ac:dyDescent="0.25">
      <c r="B4" s="5"/>
      <c r="C4" s="3"/>
    </row>
    <row r="5" spans="1:4" x14ac:dyDescent="0.25">
      <c r="B5" s="296" t="s">
        <v>258</v>
      </c>
      <c r="C5" s="296"/>
      <c r="D5" s="296"/>
    </row>
    <row r="6" spans="1:4" x14ac:dyDescent="0.25">
      <c r="B6" s="296"/>
      <c r="C6" s="296"/>
      <c r="D6" s="296"/>
    </row>
    <row r="7" spans="1:4" x14ac:dyDescent="0.25">
      <c r="B7" s="296"/>
      <c r="C7" s="296"/>
      <c r="D7" s="296"/>
    </row>
    <row r="8" spans="1:4" x14ac:dyDescent="0.25">
      <c r="B8" s="296"/>
      <c r="C8" s="296"/>
      <c r="D8" s="296"/>
    </row>
    <row r="9" spans="1:4" x14ac:dyDescent="0.25">
      <c r="B9" s="296"/>
      <c r="C9" s="296"/>
      <c r="D9" s="296"/>
    </row>
    <row r="10" spans="1:4" x14ac:dyDescent="0.25">
      <c r="B10" s="296"/>
      <c r="C10" s="296"/>
      <c r="D10" s="296"/>
    </row>
    <row r="11" spans="1:4" x14ac:dyDescent="0.25">
      <c r="B11" s="28"/>
      <c r="C11" s="28"/>
      <c r="D11" s="28"/>
    </row>
    <row r="12" spans="1:4" ht="18" x14ac:dyDescent="0.25">
      <c r="A12" s="6"/>
      <c r="B12" s="7" t="s">
        <v>48</v>
      </c>
      <c r="C12" s="8" t="s">
        <v>46</v>
      </c>
      <c r="D12" s="8" t="s">
        <v>46</v>
      </c>
    </row>
    <row r="13" spans="1:4" x14ac:dyDescent="0.25">
      <c r="A13" s="8" t="s">
        <v>46</v>
      </c>
      <c r="B13" s="9" t="s">
        <v>53</v>
      </c>
      <c r="C13" s="9" t="s">
        <v>49</v>
      </c>
      <c r="D13" s="8" t="s">
        <v>60</v>
      </c>
    </row>
    <row r="14" spans="1:4" x14ac:dyDescent="0.25">
      <c r="A14" s="8">
        <v>1</v>
      </c>
      <c r="B14" s="206"/>
      <c r="C14" s="207">
        <v>0</v>
      </c>
      <c r="D14" s="206"/>
    </row>
    <row r="15" spans="1:4" x14ac:dyDescent="0.25">
      <c r="A15" s="8">
        <v>2</v>
      </c>
      <c r="B15" s="206"/>
      <c r="C15" s="207">
        <v>0</v>
      </c>
      <c r="D15" s="206"/>
    </row>
    <row r="16" spans="1:4" x14ac:dyDescent="0.25">
      <c r="A16" s="8">
        <v>3</v>
      </c>
      <c r="B16" s="206"/>
      <c r="C16" s="207">
        <v>0</v>
      </c>
      <c r="D16" s="206"/>
    </row>
    <row r="17" spans="1:4" x14ac:dyDescent="0.25">
      <c r="A17" s="8">
        <v>4</v>
      </c>
      <c r="B17" s="206"/>
      <c r="C17" s="207">
        <v>0</v>
      </c>
      <c r="D17" s="206"/>
    </row>
    <row r="18" spans="1:4" x14ac:dyDescent="0.25">
      <c r="A18" s="8">
        <v>5</v>
      </c>
      <c r="B18" s="206"/>
      <c r="C18" s="207">
        <v>0</v>
      </c>
      <c r="D18" s="206"/>
    </row>
    <row r="19" spans="1:4" ht="16.5" thickBot="1" x14ac:dyDescent="0.3">
      <c r="A19" s="8">
        <v>6</v>
      </c>
      <c r="B19" s="206"/>
      <c r="C19" s="208">
        <v>0</v>
      </c>
      <c r="D19" s="206"/>
    </row>
    <row r="20" spans="1:4" ht="18.75" thickBot="1" x14ac:dyDescent="0.3">
      <c r="B20" s="8" t="s">
        <v>50</v>
      </c>
      <c r="C20" s="217">
        <f>SUM(C14:C19)</f>
        <v>0</v>
      </c>
      <c r="D20" s="4" t="s">
        <v>57</v>
      </c>
    </row>
    <row r="23" spans="1:4" x14ac:dyDescent="0.25">
      <c r="B23" s="9" t="s">
        <v>51</v>
      </c>
      <c r="C23" s="8" t="s">
        <v>52</v>
      </c>
      <c r="D23" s="6"/>
    </row>
    <row r="25" spans="1:4" x14ac:dyDescent="0.25">
      <c r="B25" s="206"/>
      <c r="C25" s="6"/>
      <c r="D25" s="206"/>
    </row>
    <row r="26" spans="1:4" ht="17.25" customHeight="1" x14ac:dyDescent="0.25">
      <c r="B26" s="206"/>
      <c r="C26" s="6"/>
      <c r="D26" s="206"/>
    </row>
    <row r="27" spans="1:4" x14ac:dyDescent="0.25">
      <c r="B27" s="206"/>
      <c r="C27" s="6"/>
      <c r="D27" s="206"/>
    </row>
    <row r="30" spans="1:4" x14ac:dyDescent="0.25">
      <c r="B30" s="1" t="s">
        <v>46</v>
      </c>
    </row>
    <row r="31" spans="1:4" x14ac:dyDescent="0.25">
      <c r="D31" s="10" t="s">
        <v>56</v>
      </c>
    </row>
    <row r="32" spans="1:4" x14ac:dyDescent="0.25">
      <c r="D32" s="20" t="s">
        <v>58</v>
      </c>
    </row>
    <row r="35" spans="2:2" x14ac:dyDescent="0.25">
      <c r="B35" s="231" t="s">
        <v>253</v>
      </c>
    </row>
  </sheetData>
  <mergeCells count="1">
    <mergeCell ref="B5:D10"/>
  </mergeCells>
  <phoneticPr fontId="0" type="noConversion"/>
  <pageMargins left="0.5" right="0.5" top="0.5" bottom="0.5" header="0.5" footer="0.5"/>
  <pageSetup scale="90" orientation="landscape" r:id="rId1"/>
  <headerFooter alignWithMargins="0">
    <oddFooter xml:space="preserve">&amp;L&amp;8&amp;F:  &amp;A&amp;R&amp;"Arial Narrow,Regular"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37"/>
  <sheetViews>
    <sheetView zoomScale="75" zoomScaleNormal="75" workbookViewId="0">
      <selection activeCell="A3" sqref="A3"/>
    </sheetView>
  </sheetViews>
  <sheetFormatPr defaultRowHeight="15.75" x14ac:dyDescent="0.25"/>
  <cols>
    <col min="1" max="1" width="8.85546875" style="1" customWidth="1"/>
    <col min="2" max="2" width="34.5703125" style="1" customWidth="1"/>
    <col min="3" max="3" width="12.85546875" style="1" customWidth="1"/>
    <col min="4" max="4" width="24.42578125" style="1" customWidth="1"/>
    <col min="5" max="6" width="12.85546875" style="1" customWidth="1"/>
    <col min="7" max="7" width="11.28515625" style="1" customWidth="1"/>
    <col min="8" max="9" width="15.140625" customWidth="1"/>
    <col min="10" max="10" width="2.42578125" customWidth="1"/>
    <col min="11" max="11" width="11.28515625" customWidth="1"/>
    <col min="12" max="12" width="1" customWidth="1"/>
  </cols>
  <sheetData>
    <row r="1" spans="1:16" ht="9" customHeight="1" x14ac:dyDescent="0.25">
      <c r="A1" s="5"/>
      <c r="G1"/>
    </row>
    <row r="2" spans="1:16" ht="20.25" x14ac:dyDescent="0.3">
      <c r="A2" s="5">
        <v>2017</v>
      </c>
      <c r="B2" s="51" t="s">
        <v>160</v>
      </c>
      <c r="C2"/>
      <c r="D2"/>
      <c r="E2" s="2">
        <f>'SUM2017 Budget Worksheet'!I2</f>
        <v>0</v>
      </c>
      <c r="G2"/>
      <c r="H2" s="78" t="s">
        <v>184</v>
      </c>
      <c r="I2" s="78"/>
      <c r="J2" s="78">
        <f>SUM(COUNT(#REF!),COUNT(#REF!))</f>
        <v>0</v>
      </c>
    </row>
    <row r="3" spans="1:16" ht="18" x14ac:dyDescent="0.25">
      <c r="A3" s="5"/>
      <c r="B3" s="5"/>
      <c r="C3"/>
      <c r="D3"/>
      <c r="E3"/>
      <c r="F3"/>
      <c r="G3"/>
      <c r="K3" s="161"/>
      <c r="L3" s="61"/>
      <c r="M3" s="61"/>
      <c r="N3" s="61"/>
      <c r="O3" s="61"/>
      <c r="P3" s="61"/>
    </row>
    <row r="4" spans="1:16" ht="34.5" customHeight="1" x14ac:dyDescent="0.2">
      <c r="A4" s="302" t="s">
        <v>65</v>
      </c>
      <c r="B4" s="302"/>
      <c r="C4" s="302"/>
      <c r="D4" s="302"/>
      <c r="E4" s="302"/>
      <c r="F4" s="302"/>
      <c r="G4" s="302"/>
      <c r="H4" s="302"/>
      <c r="I4" s="302"/>
      <c r="J4" s="302"/>
    </row>
    <row r="5" spans="1:16" ht="32.25" customHeight="1" x14ac:dyDescent="0.2">
      <c r="A5" s="303" t="s">
        <v>126</v>
      </c>
      <c r="B5" s="303"/>
      <c r="C5" s="303"/>
      <c r="D5" s="303"/>
      <c r="E5" s="303"/>
      <c r="F5" s="303"/>
      <c r="G5" s="303"/>
      <c r="H5" s="303"/>
      <c r="I5" s="303"/>
      <c r="J5" s="303"/>
      <c r="K5" s="303"/>
    </row>
    <row r="6" spans="1:16" ht="32.25" customHeight="1" x14ac:dyDescent="0.2">
      <c r="A6" s="303" t="s">
        <v>127</v>
      </c>
      <c r="B6" s="303"/>
      <c r="C6" s="303"/>
      <c r="D6" s="303"/>
      <c r="E6" s="303"/>
      <c r="F6" s="303"/>
      <c r="G6" s="303"/>
      <c r="H6" s="303"/>
      <c r="I6" s="303"/>
      <c r="J6" s="303"/>
      <c r="K6" s="303"/>
    </row>
    <row r="7" spans="1:16" ht="32.25" customHeight="1" x14ac:dyDescent="0.2">
      <c r="A7" s="303" t="s">
        <v>314</v>
      </c>
      <c r="B7" s="303"/>
      <c r="C7" s="303"/>
      <c r="D7" s="303"/>
      <c r="E7" s="303"/>
      <c r="F7" s="303"/>
      <c r="G7" s="303"/>
      <c r="H7" s="303"/>
      <c r="I7" s="303"/>
      <c r="J7" s="303"/>
      <c r="K7" s="303"/>
    </row>
    <row r="8" spans="1:16" ht="32.25" customHeight="1" x14ac:dyDescent="0.2">
      <c r="A8" s="303" t="s">
        <v>318</v>
      </c>
      <c r="B8" s="303"/>
      <c r="C8" s="303"/>
      <c r="D8" s="303"/>
      <c r="E8" s="303"/>
      <c r="F8" s="303"/>
      <c r="G8" s="303"/>
      <c r="H8" s="303"/>
      <c r="I8" s="303"/>
      <c r="J8" s="303"/>
      <c r="K8" s="303"/>
    </row>
    <row r="9" spans="1:16" ht="6" customHeight="1" x14ac:dyDescent="0.2">
      <c r="A9" s="60"/>
      <c r="B9" s="60"/>
      <c r="C9" s="60"/>
      <c r="D9" s="60"/>
      <c r="E9" s="60"/>
      <c r="F9" s="60"/>
      <c r="G9" s="60"/>
      <c r="H9" s="60"/>
      <c r="I9" s="60"/>
      <c r="J9" s="60"/>
    </row>
    <row r="10" spans="1:16" ht="31.5" customHeight="1" x14ac:dyDescent="0.25">
      <c r="A10" s="70" t="s">
        <v>135</v>
      </c>
      <c r="B10" s="70" t="s">
        <v>130</v>
      </c>
      <c r="C10" s="66" t="s">
        <v>55</v>
      </c>
      <c r="D10" s="66" t="s">
        <v>320</v>
      </c>
      <c r="E10" s="66" t="s">
        <v>129</v>
      </c>
      <c r="F10" s="66" t="s">
        <v>131</v>
      </c>
      <c r="G10" s="66" t="s">
        <v>128</v>
      </c>
      <c r="H10" s="70" t="s">
        <v>124</v>
      </c>
      <c r="I10" s="70" t="s">
        <v>125</v>
      </c>
      <c r="K10" s="182" t="s">
        <v>321</v>
      </c>
    </row>
    <row r="11" spans="1:16" x14ac:dyDescent="0.25">
      <c r="A11" s="2"/>
      <c r="B11" s="209"/>
      <c r="C11" s="210"/>
      <c r="D11" s="209"/>
      <c r="E11" s="220"/>
      <c r="F11" s="220"/>
      <c r="G11" s="220"/>
      <c r="H11" s="221"/>
      <c r="I11" s="219"/>
      <c r="J11" s="183"/>
    </row>
    <row r="12" spans="1:16" x14ac:dyDescent="0.25">
      <c r="A12" s="2"/>
      <c r="B12" s="209"/>
      <c r="C12" s="210"/>
      <c r="D12" s="209"/>
      <c r="E12" s="220"/>
      <c r="F12" s="220"/>
      <c r="G12" s="220"/>
      <c r="H12" s="221"/>
      <c r="I12" s="219"/>
      <c r="J12" s="183"/>
    </row>
    <row r="13" spans="1:16" x14ac:dyDescent="0.25">
      <c r="A13" s="2"/>
      <c r="B13" s="209"/>
      <c r="C13" s="210"/>
      <c r="D13" s="209"/>
      <c r="E13" s="220"/>
      <c r="F13" s="220"/>
      <c r="G13" s="220"/>
      <c r="H13" s="221"/>
      <c r="I13" s="219"/>
      <c r="J13" s="183"/>
    </row>
    <row r="14" spans="1:16" x14ac:dyDescent="0.25">
      <c r="A14" s="2"/>
      <c r="B14" s="206"/>
      <c r="C14" s="211"/>
      <c r="D14" s="206"/>
      <c r="E14" s="222"/>
      <c r="F14" s="222"/>
      <c r="G14" s="222"/>
      <c r="H14" s="223"/>
      <c r="I14" s="219"/>
      <c r="J14" s="183"/>
    </row>
    <row r="15" spans="1:16" x14ac:dyDescent="0.25">
      <c r="A15" s="2"/>
      <c r="B15" s="206"/>
      <c r="C15" s="211"/>
      <c r="D15" s="206"/>
      <c r="E15" s="222"/>
      <c r="F15" s="222"/>
      <c r="G15" s="222"/>
      <c r="H15" s="223"/>
      <c r="I15" s="219"/>
      <c r="J15" s="183"/>
    </row>
    <row r="16" spans="1:16" ht="18" customHeight="1" x14ac:dyDescent="0.25">
      <c r="C16" s="63"/>
      <c r="H16" s="11" t="s">
        <v>133</v>
      </c>
      <c r="I16" s="218">
        <f>SUM(I11:I15)</f>
        <v>0</v>
      </c>
    </row>
    <row r="17" spans="1:15" ht="18" customHeight="1" x14ac:dyDescent="0.25">
      <c r="C17" s="63"/>
    </row>
    <row r="18" spans="1:15" ht="31.5" customHeight="1" x14ac:dyDescent="0.25">
      <c r="A18" s="70" t="s">
        <v>134</v>
      </c>
      <c r="B18" s="67" t="s">
        <v>130</v>
      </c>
      <c r="C18" s="65" t="s">
        <v>55</v>
      </c>
      <c r="D18" s="65" t="s">
        <v>75</v>
      </c>
      <c r="E18" s="297" t="s">
        <v>54</v>
      </c>
      <c r="F18" s="297"/>
      <c r="G18" s="297"/>
      <c r="H18" s="297"/>
      <c r="I18" s="70" t="s">
        <v>123</v>
      </c>
    </row>
    <row r="19" spans="1:15" x14ac:dyDescent="0.25">
      <c r="A19" s="2"/>
      <c r="B19" s="206"/>
      <c r="C19" s="211"/>
      <c r="D19" s="206"/>
      <c r="E19" s="298"/>
      <c r="F19" s="298"/>
      <c r="G19" s="298"/>
      <c r="H19" s="298"/>
      <c r="I19" s="219"/>
    </row>
    <row r="20" spans="1:15" x14ac:dyDescent="0.25">
      <c r="A20" s="2"/>
      <c r="B20" s="206"/>
      <c r="C20" s="211"/>
      <c r="D20" s="206"/>
      <c r="E20" s="298"/>
      <c r="F20" s="298"/>
      <c r="G20" s="298"/>
      <c r="H20" s="298"/>
      <c r="I20" s="219"/>
    </row>
    <row r="21" spans="1:15" x14ac:dyDescent="0.25">
      <c r="A21" s="2"/>
      <c r="B21" s="206"/>
      <c r="C21" s="211"/>
      <c r="D21" s="206"/>
      <c r="E21" s="298"/>
      <c r="F21" s="298"/>
      <c r="G21" s="298"/>
      <c r="H21" s="298"/>
      <c r="I21" s="219"/>
    </row>
    <row r="22" spans="1:15" x14ac:dyDescent="0.25">
      <c r="A22" s="2"/>
      <c r="B22" s="206"/>
      <c r="C22" s="211"/>
      <c r="D22" s="206"/>
      <c r="E22" s="298"/>
      <c r="F22" s="298"/>
      <c r="G22" s="298"/>
      <c r="H22" s="298"/>
      <c r="I22" s="219"/>
    </row>
    <row r="23" spans="1:15" x14ac:dyDescent="0.25">
      <c r="A23" s="2"/>
      <c r="B23" s="206"/>
      <c r="C23" s="211"/>
      <c r="D23" s="206"/>
      <c r="E23" s="298"/>
      <c r="F23" s="298"/>
      <c r="G23" s="298"/>
      <c r="H23" s="298"/>
      <c r="I23" s="219"/>
    </row>
    <row r="24" spans="1:15" ht="18" customHeight="1" x14ac:dyDescent="0.25">
      <c r="H24" s="11" t="s">
        <v>132</v>
      </c>
      <c r="I24" s="218">
        <f>SUM(I19:I23)</f>
        <v>0</v>
      </c>
    </row>
    <row r="25" spans="1:15" ht="18" customHeight="1" x14ac:dyDescent="0.25">
      <c r="H25" s="69"/>
      <c r="I25" s="64"/>
    </row>
    <row r="26" spans="1:15" ht="32.25" customHeight="1" x14ac:dyDescent="0.25">
      <c r="A26" s="70" t="s">
        <v>136</v>
      </c>
      <c r="B26" s="67" t="s">
        <v>130</v>
      </c>
      <c r="D26" s="297" t="s">
        <v>75</v>
      </c>
      <c r="E26" s="297"/>
      <c r="F26" s="297" t="s">
        <v>159</v>
      </c>
      <c r="G26" s="297"/>
      <c r="H26" s="297"/>
      <c r="I26" s="64"/>
    </row>
    <row r="27" spans="1:15" ht="18.75" customHeight="1" x14ac:dyDescent="0.25">
      <c r="B27" s="206"/>
      <c r="C27" s="64"/>
      <c r="D27" s="304"/>
      <c r="E27" s="305"/>
      <c r="F27" s="299"/>
      <c r="G27" s="300"/>
      <c r="H27" s="301"/>
      <c r="I27" s="64"/>
    </row>
    <row r="28" spans="1:15" ht="18.75" customHeight="1" x14ac:dyDescent="0.25">
      <c r="B28" s="206"/>
      <c r="C28" s="64"/>
      <c r="D28" s="304"/>
      <c r="E28" s="305"/>
      <c r="F28" s="299"/>
      <c r="G28" s="300"/>
      <c r="H28" s="301"/>
      <c r="I28" s="64"/>
    </row>
    <row r="29" spans="1:15" ht="18.75" customHeight="1" x14ac:dyDescent="0.25">
      <c r="B29" s="206"/>
      <c r="C29" s="64"/>
      <c r="D29" s="304"/>
      <c r="E29" s="305"/>
      <c r="F29" s="299"/>
      <c r="G29" s="300"/>
      <c r="H29" s="301"/>
      <c r="I29" s="64"/>
    </row>
    <row r="30" spans="1:15" ht="18.75" customHeight="1" x14ac:dyDescent="0.25">
      <c r="H30" s="69"/>
      <c r="I30" s="64"/>
    </row>
    <row r="31" spans="1:15" ht="18.75" customHeight="1" x14ac:dyDescent="0.25">
      <c r="B31" s="2" t="s">
        <v>86</v>
      </c>
      <c r="C31" s="2"/>
      <c r="L31" s="62"/>
      <c r="M31" s="62"/>
      <c r="N31" s="62"/>
      <c r="O31" s="62"/>
    </row>
    <row r="32" spans="1:15" ht="18.75" customHeight="1" x14ac:dyDescent="0.25">
      <c r="A32" s="29"/>
      <c r="B32" s="2" t="s">
        <v>100</v>
      </c>
      <c r="C32" s="2"/>
      <c r="D32" s="50"/>
      <c r="F32" s="10" t="s">
        <v>56</v>
      </c>
      <c r="G32" s="10"/>
      <c r="H32" s="68"/>
      <c r="I32" s="68"/>
      <c r="J32" s="68"/>
      <c r="K32" s="62"/>
      <c r="L32" s="62"/>
      <c r="M32" s="62"/>
      <c r="N32" s="62"/>
      <c r="O32" s="62"/>
    </row>
    <row r="33" spans="2:8" customFormat="1" ht="18.75" customHeight="1" x14ac:dyDescent="0.25">
      <c r="B33" s="2" t="s">
        <v>101</v>
      </c>
      <c r="C33" s="2"/>
      <c r="D33" s="1"/>
      <c r="E33" s="1"/>
      <c r="F33" s="57" t="s">
        <v>58</v>
      </c>
      <c r="G33" s="1"/>
      <c r="H33" s="59"/>
    </row>
    <row r="34" spans="2:8" customFormat="1" ht="3.75" customHeight="1" x14ac:dyDescent="0.25">
      <c r="B34" s="1"/>
      <c r="C34" s="1"/>
      <c r="D34" s="1"/>
      <c r="E34" s="1"/>
      <c r="F34" s="1"/>
      <c r="G34" s="1"/>
    </row>
    <row r="36" spans="2:8" customFormat="1" x14ac:dyDescent="0.25">
      <c r="B36" s="231" t="s">
        <v>254</v>
      </c>
      <c r="C36" s="1"/>
      <c r="D36" s="76" t="s">
        <v>184</v>
      </c>
      <c r="E36" s="1"/>
      <c r="F36" s="1"/>
      <c r="G36" s="1"/>
    </row>
    <row r="37" spans="2:8" customFormat="1" x14ac:dyDescent="0.25">
      <c r="B37" s="1"/>
      <c r="C37" s="1"/>
      <c r="D37">
        <f>SUM(COUNT(C11:C15),COUNT(C19:C23))</f>
        <v>0</v>
      </c>
      <c r="E37" s="1"/>
      <c r="F37" s="1"/>
      <c r="G37" s="1"/>
    </row>
  </sheetData>
  <mergeCells count="19">
    <mergeCell ref="F28:H28"/>
    <mergeCell ref="E22:H22"/>
    <mergeCell ref="E23:H23"/>
    <mergeCell ref="E18:H18"/>
    <mergeCell ref="E19:H19"/>
    <mergeCell ref="E20:H20"/>
    <mergeCell ref="F29:H29"/>
    <mergeCell ref="A4:J4"/>
    <mergeCell ref="A5:K5"/>
    <mergeCell ref="A6:K6"/>
    <mergeCell ref="A7:K7"/>
    <mergeCell ref="A8:K8"/>
    <mergeCell ref="E21:H21"/>
    <mergeCell ref="D27:E27"/>
    <mergeCell ref="D28:E28"/>
    <mergeCell ref="D29:E29"/>
    <mergeCell ref="F26:H26"/>
    <mergeCell ref="D26:E26"/>
    <mergeCell ref="F27:H27"/>
  </mergeCells>
  <phoneticPr fontId="0" type="noConversion"/>
  <pageMargins left="0.25" right="0.25" top="0.5" bottom="0.25" header="0.3" footer="0.3"/>
  <pageSetup scale="74" orientation="landscape" r:id="rId1"/>
  <headerFooter alignWithMargins="0">
    <oddFooter xml:space="preserve">&amp;L&amp;8&amp;F:  &amp;A&amp;R&amp;"Arial Narrow,Regular"
</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0"/>
  <sheetViews>
    <sheetView topLeftCell="B17" zoomScaleNormal="100" zoomScaleSheetLayoutView="70" workbookViewId="0">
      <selection activeCell="B30" sqref="B30"/>
    </sheetView>
  </sheetViews>
  <sheetFormatPr defaultColWidth="9.140625" defaultRowHeight="12" x14ac:dyDescent="0.2"/>
  <cols>
    <col min="1" max="1" width="20.42578125" style="159" customWidth="1"/>
    <col min="2" max="2" width="57.42578125" style="145" customWidth="1"/>
    <col min="3" max="3" width="38.85546875" style="145" customWidth="1"/>
    <col min="4" max="4" width="22.7109375" style="159" customWidth="1"/>
    <col min="5" max="5" width="27.42578125" style="145" customWidth="1"/>
    <col min="6" max="6" width="28.140625" style="145" customWidth="1"/>
    <col min="7" max="7" width="29.28515625" style="145" customWidth="1"/>
    <col min="8" max="16384" width="9.140625" style="145"/>
  </cols>
  <sheetData>
    <row r="1" spans="1:6" ht="13.5" x14ac:dyDescent="0.2">
      <c r="A1" s="146" t="s">
        <v>328</v>
      </c>
      <c r="B1" s="147" t="s">
        <v>214</v>
      </c>
      <c r="C1" s="147" t="s">
        <v>213</v>
      </c>
      <c r="D1" s="148" t="s">
        <v>250</v>
      </c>
      <c r="E1" s="188"/>
      <c r="F1" s="189"/>
    </row>
    <row r="2" spans="1:6" ht="33.6" customHeight="1" x14ac:dyDescent="0.2">
      <c r="A2" s="190" t="s">
        <v>9</v>
      </c>
      <c r="B2" s="144" t="s">
        <v>199</v>
      </c>
      <c r="C2" s="149" t="s">
        <v>215</v>
      </c>
      <c r="D2" s="144" t="s">
        <v>293</v>
      </c>
      <c r="E2" s="150"/>
      <c r="F2" s="151"/>
    </row>
    <row r="3" spans="1:6" ht="33.6" customHeight="1" x14ac:dyDescent="0.2">
      <c r="A3" s="190" t="s">
        <v>326</v>
      </c>
      <c r="B3" s="144" t="s">
        <v>241</v>
      </c>
      <c r="C3" s="144" t="s">
        <v>332</v>
      </c>
      <c r="D3" s="144" t="s">
        <v>294</v>
      </c>
      <c r="E3" s="150"/>
      <c r="F3" s="151"/>
    </row>
    <row r="4" spans="1:6" ht="33.6" customHeight="1" x14ac:dyDescent="0.2">
      <c r="A4" s="190" t="s">
        <v>68</v>
      </c>
      <c r="B4" s="144" t="s">
        <v>327</v>
      </c>
      <c r="C4" s="144" t="s">
        <v>225</v>
      </c>
      <c r="D4" s="144" t="s">
        <v>231</v>
      </c>
      <c r="E4" s="150"/>
      <c r="F4" s="144" t="s">
        <v>335</v>
      </c>
    </row>
    <row r="5" spans="1:6" ht="33.6" customHeight="1" x14ac:dyDescent="0.2">
      <c r="A5" s="190" t="s">
        <v>12</v>
      </c>
      <c r="B5" s="144" t="s">
        <v>200</v>
      </c>
      <c r="C5" s="144" t="s">
        <v>220</v>
      </c>
      <c r="D5" s="152" t="s">
        <v>295</v>
      </c>
      <c r="E5" s="150"/>
      <c r="F5" s="151"/>
    </row>
    <row r="6" spans="1:6" ht="33.6" customHeight="1" x14ac:dyDescent="0.2">
      <c r="A6" s="190" t="s">
        <v>44</v>
      </c>
      <c r="B6" s="144" t="s">
        <v>201</v>
      </c>
      <c r="C6" s="144" t="s">
        <v>221</v>
      </c>
      <c r="D6" s="144" t="s">
        <v>296</v>
      </c>
      <c r="E6" s="150"/>
      <c r="F6" s="151"/>
    </row>
    <row r="7" spans="1:6" ht="33.6" customHeight="1" x14ac:dyDescent="0.2">
      <c r="A7" s="190" t="s">
        <v>87</v>
      </c>
      <c r="B7" s="144" t="s">
        <v>235</v>
      </c>
      <c r="C7" s="144" t="s">
        <v>252</v>
      </c>
      <c r="D7" s="152" t="s">
        <v>310</v>
      </c>
      <c r="E7" s="144" t="s">
        <v>336</v>
      </c>
      <c r="F7" s="151"/>
    </row>
    <row r="8" spans="1:6" ht="33.6" customHeight="1" x14ac:dyDescent="0.2">
      <c r="A8" s="190" t="s">
        <v>13</v>
      </c>
      <c r="B8" s="144" t="s">
        <v>202</v>
      </c>
      <c r="C8" s="144" t="s">
        <v>331</v>
      </c>
      <c r="D8" s="152" t="s">
        <v>297</v>
      </c>
      <c r="E8" s="157"/>
      <c r="F8" s="158"/>
    </row>
    <row r="9" spans="1:6" ht="33.6" customHeight="1" x14ac:dyDescent="0.2">
      <c r="A9" s="190" t="s">
        <v>14</v>
      </c>
      <c r="B9" s="144" t="s">
        <v>203</v>
      </c>
      <c r="C9" s="149" t="s">
        <v>334</v>
      </c>
      <c r="D9" s="144" t="s">
        <v>298</v>
      </c>
      <c r="E9" s="150"/>
      <c r="F9" s="151"/>
    </row>
    <row r="10" spans="1:6" ht="13.5" x14ac:dyDescent="0.2">
      <c r="A10" s="146" t="s">
        <v>329</v>
      </c>
      <c r="B10" s="147"/>
      <c r="C10" s="147"/>
      <c r="D10" s="148"/>
      <c r="E10" s="188"/>
      <c r="F10" s="189"/>
    </row>
    <row r="11" spans="1:6" ht="33.6" customHeight="1" x14ac:dyDescent="0.2">
      <c r="A11" s="190" t="s">
        <v>85</v>
      </c>
      <c r="B11" s="144" t="s">
        <v>204</v>
      </c>
      <c r="C11" s="149" t="s">
        <v>239</v>
      </c>
      <c r="D11" s="144" t="s">
        <v>299</v>
      </c>
      <c r="E11" s="150"/>
      <c r="F11" s="151"/>
    </row>
    <row r="12" spans="1:6" ht="33.6" customHeight="1" x14ac:dyDescent="0.2">
      <c r="A12" s="190" t="s">
        <v>88</v>
      </c>
      <c r="B12" s="144" t="s">
        <v>205</v>
      </c>
      <c r="C12" s="144" t="s">
        <v>218</v>
      </c>
      <c r="D12" s="144" t="s">
        <v>300</v>
      </c>
      <c r="E12" s="150"/>
      <c r="F12" s="151"/>
    </row>
    <row r="13" spans="1:6" ht="33.6" customHeight="1" x14ac:dyDescent="0.2">
      <c r="A13" s="190" t="s">
        <v>89</v>
      </c>
      <c r="B13" s="144" t="s">
        <v>206</v>
      </c>
      <c r="C13" s="144" t="s">
        <v>240</v>
      </c>
      <c r="D13" s="144" t="s">
        <v>301</v>
      </c>
      <c r="E13" s="150"/>
      <c r="F13" s="151"/>
    </row>
    <row r="14" spans="1:6" ht="33.6" customHeight="1" x14ac:dyDescent="0.2">
      <c r="A14" s="190" t="s">
        <v>90</v>
      </c>
      <c r="B14" s="144" t="s">
        <v>236</v>
      </c>
      <c r="C14" s="144" t="s">
        <v>216</v>
      </c>
      <c r="D14" s="152" t="s">
        <v>302</v>
      </c>
      <c r="E14" s="151"/>
      <c r="F14" s="151"/>
    </row>
    <row r="15" spans="1:6" ht="33.6" customHeight="1" x14ac:dyDescent="0.2">
      <c r="A15" s="190" t="s">
        <v>91</v>
      </c>
      <c r="B15" s="144" t="s">
        <v>270</v>
      </c>
      <c r="C15" s="144" t="s">
        <v>219</v>
      </c>
      <c r="D15" s="144" t="s">
        <v>303</v>
      </c>
      <c r="E15" s="150"/>
      <c r="F15" s="151"/>
    </row>
    <row r="16" spans="1:6" ht="33.6" customHeight="1" x14ac:dyDescent="0.2">
      <c r="A16" s="190" t="s">
        <v>18</v>
      </c>
      <c r="B16" s="144" t="s">
        <v>207</v>
      </c>
      <c r="C16" s="144" t="s">
        <v>226</v>
      </c>
      <c r="D16" s="152" t="s">
        <v>304</v>
      </c>
      <c r="E16" s="150"/>
      <c r="F16" s="151"/>
    </row>
    <row r="17" spans="1:6" ht="33.6" customHeight="1" x14ac:dyDescent="0.2">
      <c r="A17" s="190" t="s">
        <v>121</v>
      </c>
      <c r="B17" s="144" t="s">
        <v>227</v>
      </c>
      <c r="C17" s="144" t="s">
        <v>232</v>
      </c>
      <c r="D17" s="152" t="s">
        <v>311</v>
      </c>
      <c r="E17" s="157"/>
      <c r="F17" s="158"/>
    </row>
    <row r="18" spans="1:6" ht="33.6" customHeight="1" x14ac:dyDescent="0.2">
      <c r="A18" s="190" t="s">
        <v>325</v>
      </c>
      <c r="B18" s="144" t="s">
        <v>229</v>
      </c>
      <c r="C18" s="149" t="s">
        <v>228</v>
      </c>
      <c r="D18" s="144" t="s">
        <v>305</v>
      </c>
      <c r="E18" s="150"/>
      <c r="F18" s="151"/>
    </row>
    <row r="19" spans="1:6" ht="33.6" customHeight="1" x14ac:dyDescent="0.2">
      <c r="A19" s="190" t="s">
        <v>15</v>
      </c>
      <c r="B19" s="144" t="s">
        <v>114</v>
      </c>
      <c r="C19" s="144" t="s">
        <v>237</v>
      </c>
      <c r="D19" s="144" t="s">
        <v>306</v>
      </c>
      <c r="E19" s="150"/>
      <c r="F19" s="151"/>
    </row>
    <row r="20" spans="1:6" ht="13.5" x14ac:dyDescent="0.2">
      <c r="A20" s="146" t="s">
        <v>330</v>
      </c>
      <c r="B20" s="153"/>
      <c r="C20" s="153"/>
      <c r="D20" s="154"/>
      <c r="E20" s="155"/>
      <c r="F20" s="156"/>
    </row>
    <row r="21" spans="1:6" ht="33.6" customHeight="1" x14ac:dyDescent="0.2">
      <c r="A21" s="190" t="s">
        <v>21</v>
      </c>
      <c r="B21" s="144" t="s">
        <v>208</v>
      </c>
      <c r="C21" s="149" t="s">
        <v>333</v>
      </c>
      <c r="D21" s="144" t="s">
        <v>307</v>
      </c>
      <c r="E21" s="150"/>
      <c r="F21" s="151"/>
    </row>
    <row r="22" spans="1:6" ht="33.6" customHeight="1" x14ac:dyDescent="0.2">
      <c r="A22" s="190" t="s">
        <v>22</v>
      </c>
      <c r="B22" s="144" t="s">
        <v>209</v>
      </c>
      <c r="C22" s="144" t="s">
        <v>222</v>
      </c>
      <c r="D22" s="144" t="s">
        <v>308</v>
      </c>
      <c r="E22" s="150"/>
      <c r="F22" s="151"/>
    </row>
    <row r="23" spans="1:6" ht="33.6" customHeight="1" x14ac:dyDescent="0.2">
      <c r="A23" s="190" t="s">
        <v>23</v>
      </c>
      <c r="B23" s="144" t="s">
        <v>210</v>
      </c>
      <c r="C23" s="144" t="s">
        <v>217</v>
      </c>
      <c r="D23" s="144" t="s">
        <v>309</v>
      </c>
      <c r="E23" s="150"/>
      <c r="F23" s="151"/>
    </row>
    <row r="24" spans="1:6" ht="33.6" customHeight="1" x14ac:dyDescent="0.2">
      <c r="A24" s="190" t="s">
        <v>324</v>
      </c>
      <c r="B24" s="144" t="s">
        <v>211</v>
      </c>
      <c r="C24" s="144" t="s">
        <v>230</v>
      </c>
      <c r="D24" s="152" t="s">
        <v>233</v>
      </c>
      <c r="E24" s="151"/>
      <c r="F24" s="144" t="s">
        <v>337</v>
      </c>
    </row>
    <row r="25" spans="1:6" ht="33.6" customHeight="1" x14ac:dyDescent="0.2">
      <c r="A25" s="190" t="s">
        <v>15</v>
      </c>
      <c r="B25" s="144" t="s">
        <v>114</v>
      </c>
      <c r="C25" s="144" t="s">
        <v>238</v>
      </c>
      <c r="D25" s="144">
        <v>250</v>
      </c>
      <c r="E25" s="150"/>
      <c r="F25" s="151"/>
    </row>
    <row r="26" spans="1:6" ht="33.6" customHeight="1" x14ac:dyDescent="0.2">
      <c r="A26" s="190" t="s">
        <v>323</v>
      </c>
      <c r="B26" s="144" t="s">
        <v>223</v>
      </c>
      <c r="C26" s="144" t="s">
        <v>278</v>
      </c>
      <c r="D26" s="152" t="s">
        <v>279</v>
      </c>
      <c r="E26" s="150"/>
      <c r="F26" s="151"/>
    </row>
    <row r="27" spans="1:6" ht="33.6" customHeight="1" x14ac:dyDescent="0.2">
      <c r="A27" s="190" t="s">
        <v>192</v>
      </c>
      <c r="B27" s="144" t="s">
        <v>212</v>
      </c>
      <c r="C27" s="144" t="s">
        <v>224</v>
      </c>
      <c r="D27" s="152" t="s">
        <v>234</v>
      </c>
      <c r="E27" s="157"/>
      <c r="F27" s="158"/>
    </row>
    <row r="28" spans="1:6" ht="19.149999999999999" customHeight="1" x14ac:dyDescent="0.2">
      <c r="B28" s="160"/>
      <c r="C28" s="306" t="s">
        <v>322</v>
      </c>
      <c r="D28" s="306"/>
      <c r="E28" s="306" t="s">
        <v>271</v>
      </c>
      <c r="F28" s="306"/>
    </row>
    <row r="30" spans="1:6" ht="15.75" x14ac:dyDescent="0.25">
      <c r="B30" s="231" t="s">
        <v>338</v>
      </c>
    </row>
  </sheetData>
  <mergeCells count="2">
    <mergeCell ref="C28:D28"/>
    <mergeCell ref="E28:F28"/>
  </mergeCells>
  <pageMargins left="0.25" right="0.25" top="0.75" bottom="0.75" header="0.3" footer="0.3"/>
  <pageSetup scale="59" orientation="landscape" r:id="rId1"/>
  <headerFooter>
    <oddHeader>&amp;LDefinitions and Formulas</oddHead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L34"/>
  <sheetViews>
    <sheetView zoomScale="75" zoomScaleNormal="75" zoomScaleSheetLayoutView="75" workbookViewId="0">
      <selection activeCell="O13" sqref="O13:U15"/>
    </sheetView>
  </sheetViews>
  <sheetFormatPr defaultColWidth="9.42578125" defaultRowHeight="12" x14ac:dyDescent="0.2"/>
  <cols>
    <col min="1" max="1" width="6.140625" style="82" customWidth="1"/>
    <col min="2" max="2" width="9.28515625" style="82" customWidth="1"/>
    <col min="3" max="3" width="4.42578125" style="82" hidden="1" customWidth="1"/>
    <col min="4" max="12" width="9.5703125" style="82" customWidth="1"/>
    <col min="13" max="13" width="1.7109375" style="82" customWidth="1"/>
    <col min="14" max="14" width="1.28515625" style="82" customWidth="1"/>
    <col min="15" max="15" width="21.28515625" style="95" customWidth="1"/>
    <col min="16" max="17" width="22.140625" style="95" customWidth="1"/>
    <col min="18" max="19" width="21.28515625" style="95" customWidth="1"/>
    <col min="20" max="20" width="17.85546875" style="82" customWidth="1"/>
    <col min="21" max="21" width="0.7109375" style="82" customWidth="1"/>
    <col min="22" max="22" width="0.5703125" style="82" customWidth="1"/>
    <col min="23" max="23" width="1.140625" style="82" customWidth="1"/>
    <col min="24" max="28" width="21.85546875" style="82" customWidth="1"/>
    <col min="29" max="29" width="16.140625" style="82" customWidth="1"/>
    <col min="30" max="30" width="1.28515625" style="82" customWidth="1"/>
    <col min="31" max="31" width="0.5703125" style="82" customWidth="1"/>
    <col min="32" max="36" width="21.85546875" style="82" customWidth="1"/>
    <col min="37" max="37" width="11.85546875" style="82" customWidth="1"/>
    <col min="38" max="254" width="9.42578125" style="82"/>
    <col min="255" max="255" width="6.140625" style="82" customWidth="1"/>
    <col min="256" max="256" width="15.7109375" style="82" customWidth="1"/>
    <col min="257" max="257" width="0" style="82" hidden="1" customWidth="1"/>
    <col min="258" max="266" width="11" style="82" customWidth="1"/>
    <col min="267" max="267" width="0.7109375" style="82" customWidth="1"/>
    <col min="268" max="510" width="9.42578125" style="82"/>
    <col min="511" max="511" width="6.140625" style="82" customWidth="1"/>
    <col min="512" max="512" width="15.7109375" style="82" customWidth="1"/>
    <col min="513" max="513" width="0" style="82" hidden="1" customWidth="1"/>
    <col min="514" max="522" width="11" style="82" customWidth="1"/>
    <col min="523" max="523" width="0.7109375" style="82" customWidth="1"/>
    <col min="524" max="766" width="9.42578125" style="82"/>
    <col min="767" max="767" width="6.140625" style="82" customWidth="1"/>
    <col min="768" max="768" width="15.7109375" style="82" customWidth="1"/>
    <col min="769" max="769" width="0" style="82" hidden="1" customWidth="1"/>
    <col min="770" max="778" width="11" style="82" customWidth="1"/>
    <col min="779" max="779" width="0.7109375" style="82" customWidth="1"/>
    <col min="780" max="1022" width="9.42578125" style="82"/>
    <col min="1023" max="1023" width="6.140625" style="82" customWidth="1"/>
    <col min="1024" max="1024" width="15.7109375" style="82" customWidth="1"/>
    <col min="1025" max="1025" width="0" style="82" hidden="1" customWidth="1"/>
    <col min="1026" max="1034" width="11" style="82" customWidth="1"/>
    <col min="1035" max="1035" width="0.7109375" style="82" customWidth="1"/>
    <col min="1036" max="1278" width="9.42578125" style="82"/>
    <col min="1279" max="1279" width="6.140625" style="82" customWidth="1"/>
    <col min="1280" max="1280" width="15.7109375" style="82" customWidth="1"/>
    <col min="1281" max="1281" width="0" style="82" hidden="1" customWidth="1"/>
    <col min="1282" max="1290" width="11" style="82" customWidth="1"/>
    <col min="1291" max="1291" width="0.7109375" style="82" customWidth="1"/>
    <col min="1292" max="1534" width="9.42578125" style="82"/>
    <col min="1535" max="1535" width="6.140625" style="82" customWidth="1"/>
    <col min="1536" max="1536" width="15.7109375" style="82" customWidth="1"/>
    <col min="1537" max="1537" width="0" style="82" hidden="1" customWidth="1"/>
    <col min="1538" max="1546" width="11" style="82" customWidth="1"/>
    <col min="1547" max="1547" width="0.7109375" style="82" customWidth="1"/>
    <col min="1548" max="1790" width="9.42578125" style="82"/>
    <col min="1791" max="1791" width="6.140625" style="82" customWidth="1"/>
    <col min="1792" max="1792" width="15.7109375" style="82" customWidth="1"/>
    <col min="1793" max="1793" width="0" style="82" hidden="1" customWidth="1"/>
    <col min="1794" max="1802" width="11" style="82" customWidth="1"/>
    <col min="1803" max="1803" width="0.7109375" style="82" customWidth="1"/>
    <col min="1804" max="2046" width="9.42578125" style="82"/>
    <col min="2047" max="2047" width="6.140625" style="82" customWidth="1"/>
    <col min="2048" max="2048" width="15.7109375" style="82" customWidth="1"/>
    <col min="2049" max="2049" width="0" style="82" hidden="1" customWidth="1"/>
    <col min="2050" max="2058" width="11" style="82" customWidth="1"/>
    <col min="2059" max="2059" width="0.7109375" style="82" customWidth="1"/>
    <col min="2060" max="2302" width="9.42578125" style="82"/>
    <col min="2303" max="2303" width="6.140625" style="82" customWidth="1"/>
    <col min="2304" max="2304" width="15.7109375" style="82" customWidth="1"/>
    <col min="2305" max="2305" width="0" style="82" hidden="1" customWidth="1"/>
    <col min="2306" max="2314" width="11" style="82" customWidth="1"/>
    <col min="2315" max="2315" width="0.7109375" style="82" customWidth="1"/>
    <col min="2316" max="2558" width="9.42578125" style="82"/>
    <col min="2559" max="2559" width="6.140625" style="82" customWidth="1"/>
    <col min="2560" max="2560" width="15.7109375" style="82" customWidth="1"/>
    <col min="2561" max="2561" width="0" style="82" hidden="1" customWidth="1"/>
    <col min="2562" max="2570" width="11" style="82" customWidth="1"/>
    <col min="2571" max="2571" width="0.7109375" style="82" customWidth="1"/>
    <col min="2572" max="2814" width="9.42578125" style="82"/>
    <col min="2815" max="2815" width="6.140625" style="82" customWidth="1"/>
    <col min="2816" max="2816" width="15.7109375" style="82" customWidth="1"/>
    <col min="2817" max="2817" width="0" style="82" hidden="1" customWidth="1"/>
    <col min="2818" max="2826" width="11" style="82" customWidth="1"/>
    <col min="2827" max="2827" width="0.7109375" style="82" customWidth="1"/>
    <col min="2828" max="3070" width="9.42578125" style="82"/>
    <col min="3071" max="3071" width="6.140625" style="82" customWidth="1"/>
    <col min="3072" max="3072" width="15.7109375" style="82" customWidth="1"/>
    <col min="3073" max="3073" width="0" style="82" hidden="1" customWidth="1"/>
    <col min="3074" max="3082" width="11" style="82" customWidth="1"/>
    <col min="3083" max="3083" width="0.7109375" style="82" customWidth="1"/>
    <col min="3084" max="3326" width="9.42578125" style="82"/>
    <col min="3327" max="3327" width="6.140625" style="82" customWidth="1"/>
    <col min="3328" max="3328" width="15.7109375" style="82" customWidth="1"/>
    <col min="3329" max="3329" width="0" style="82" hidden="1" customWidth="1"/>
    <col min="3330" max="3338" width="11" style="82" customWidth="1"/>
    <col min="3339" max="3339" width="0.7109375" style="82" customWidth="1"/>
    <col min="3340" max="3582" width="9.42578125" style="82"/>
    <col min="3583" max="3583" width="6.140625" style="82" customWidth="1"/>
    <col min="3584" max="3584" width="15.7109375" style="82" customWidth="1"/>
    <col min="3585" max="3585" width="0" style="82" hidden="1" customWidth="1"/>
    <col min="3586" max="3594" width="11" style="82" customWidth="1"/>
    <col min="3595" max="3595" width="0.7109375" style="82" customWidth="1"/>
    <col min="3596" max="3838" width="9.42578125" style="82"/>
    <col min="3839" max="3839" width="6.140625" style="82" customWidth="1"/>
    <col min="3840" max="3840" width="15.7109375" style="82" customWidth="1"/>
    <col min="3841" max="3841" width="0" style="82" hidden="1" customWidth="1"/>
    <col min="3842" max="3850" width="11" style="82" customWidth="1"/>
    <col min="3851" max="3851" width="0.7109375" style="82" customWidth="1"/>
    <col min="3852" max="4094" width="9.42578125" style="82"/>
    <col min="4095" max="4095" width="6.140625" style="82" customWidth="1"/>
    <col min="4096" max="4096" width="15.7109375" style="82" customWidth="1"/>
    <col min="4097" max="4097" width="0" style="82" hidden="1" customWidth="1"/>
    <col min="4098" max="4106" width="11" style="82" customWidth="1"/>
    <col min="4107" max="4107" width="0.7109375" style="82" customWidth="1"/>
    <col min="4108" max="4350" width="9.42578125" style="82"/>
    <col min="4351" max="4351" width="6.140625" style="82" customWidth="1"/>
    <col min="4352" max="4352" width="15.7109375" style="82" customWidth="1"/>
    <col min="4353" max="4353" width="0" style="82" hidden="1" customWidth="1"/>
    <col min="4354" max="4362" width="11" style="82" customWidth="1"/>
    <col min="4363" max="4363" width="0.7109375" style="82" customWidth="1"/>
    <col min="4364" max="4606" width="9.42578125" style="82"/>
    <col min="4607" max="4607" width="6.140625" style="82" customWidth="1"/>
    <col min="4608" max="4608" width="15.7109375" style="82" customWidth="1"/>
    <col min="4609" max="4609" width="0" style="82" hidden="1" customWidth="1"/>
    <col min="4610" max="4618" width="11" style="82" customWidth="1"/>
    <col min="4619" max="4619" width="0.7109375" style="82" customWidth="1"/>
    <col min="4620" max="4862" width="9.42578125" style="82"/>
    <col min="4863" max="4863" width="6.140625" style="82" customWidth="1"/>
    <col min="4864" max="4864" width="15.7109375" style="82" customWidth="1"/>
    <col min="4865" max="4865" width="0" style="82" hidden="1" customWidth="1"/>
    <col min="4866" max="4874" width="11" style="82" customWidth="1"/>
    <col min="4875" max="4875" width="0.7109375" style="82" customWidth="1"/>
    <col min="4876" max="5118" width="9.42578125" style="82"/>
    <col min="5119" max="5119" width="6.140625" style="82" customWidth="1"/>
    <col min="5120" max="5120" width="15.7109375" style="82" customWidth="1"/>
    <col min="5121" max="5121" width="0" style="82" hidden="1" customWidth="1"/>
    <col min="5122" max="5130" width="11" style="82" customWidth="1"/>
    <col min="5131" max="5131" width="0.7109375" style="82" customWidth="1"/>
    <col min="5132" max="5374" width="9.42578125" style="82"/>
    <col min="5375" max="5375" width="6.140625" style="82" customWidth="1"/>
    <col min="5376" max="5376" width="15.7109375" style="82" customWidth="1"/>
    <col min="5377" max="5377" width="0" style="82" hidden="1" customWidth="1"/>
    <col min="5378" max="5386" width="11" style="82" customWidth="1"/>
    <col min="5387" max="5387" width="0.7109375" style="82" customWidth="1"/>
    <col min="5388" max="5630" width="9.42578125" style="82"/>
    <col min="5631" max="5631" width="6.140625" style="82" customWidth="1"/>
    <col min="5632" max="5632" width="15.7109375" style="82" customWidth="1"/>
    <col min="5633" max="5633" width="0" style="82" hidden="1" customWidth="1"/>
    <col min="5634" max="5642" width="11" style="82" customWidth="1"/>
    <col min="5643" max="5643" width="0.7109375" style="82" customWidth="1"/>
    <col min="5644" max="5886" width="9.42578125" style="82"/>
    <col min="5887" max="5887" width="6.140625" style="82" customWidth="1"/>
    <col min="5888" max="5888" width="15.7109375" style="82" customWidth="1"/>
    <col min="5889" max="5889" width="0" style="82" hidden="1" customWidth="1"/>
    <col min="5890" max="5898" width="11" style="82" customWidth="1"/>
    <col min="5899" max="5899" width="0.7109375" style="82" customWidth="1"/>
    <col min="5900" max="6142" width="9.42578125" style="82"/>
    <col min="6143" max="6143" width="6.140625" style="82" customWidth="1"/>
    <col min="6144" max="6144" width="15.7109375" style="82" customWidth="1"/>
    <col min="6145" max="6145" width="0" style="82" hidden="1" customWidth="1"/>
    <col min="6146" max="6154" width="11" style="82" customWidth="1"/>
    <col min="6155" max="6155" width="0.7109375" style="82" customWidth="1"/>
    <col min="6156" max="6398" width="9.42578125" style="82"/>
    <col min="6399" max="6399" width="6.140625" style="82" customWidth="1"/>
    <col min="6400" max="6400" width="15.7109375" style="82" customWidth="1"/>
    <col min="6401" max="6401" width="0" style="82" hidden="1" customWidth="1"/>
    <col min="6402" max="6410" width="11" style="82" customWidth="1"/>
    <col min="6411" max="6411" width="0.7109375" style="82" customWidth="1"/>
    <col min="6412" max="6654" width="9.42578125" style="82"/>
    <col min="6655" max="6655" width="6.140625" style="82" customWidth="1"/>
    <col min="6656" max="6656" width="15.7109375" style="82" customWidth="1"/>
    <col min="6657" max="6657" width="0" style="82" hidden="1" customWidth="1"/>
    <col min="6658" max="6666" width="11" style="82" customWidth="1"/>
    <col min="6667" max="6667" width="0.7109375" style="82" customWidth="1"/>
    <col min="6668" max="6910" width="9.42578125" style="82"/>
    <col min="6911" max="6911" width="6.140625" style="82" customWidth="1"/>
    <col min="6912" max="6912" width="15.7109375" style="82" customWidth="1"/>
    <col min="6913" max="6913" width="0" style="82" hidden="1" customWidth="1"/>
    <col min="6914" max="6922" width="11" style="82" customWidth="1"/>
    <col min="6923" max="6923" width="0.7109375" style="82" customWidth="1"/>
    <col min="6924" max="7166" width="9.42578125" style="82"/>
    <col min="7167" max="7167" width="6.140625" style="82" customWidth="1"/>
    <col min="7168" max="7168" width="15.7109375" style="82" customWidth="1"/>
    <col min="7169" max="7169" width="0" style="82" hidden="1" customWidth="1"/>
    <col min="7170" max="7178" width="11" style="82" customWidth="1"/>
    <col min="7179" max="7179" width="0.7109375" style="82" customWidth="1"/>
    <col min="7180" max="7422" width="9.42578125" style="82"/>
    <col min="7423" max="7423" width="6.140625" style="82" customWidth="1"/>
    <col min="7424" max="7424" width="15.7109375" style="82" customWidth="1"/>
    <col min="7425" max="7425" width="0" style="82" hidden="1" customWidth="1"/>
    <col min="7426" max="7434" width="11" style="82" customWidth="1"/>
    <col min="7435" max="7435" width="0.7109375" style="82" customWidth="1"/>
    <col min="7436" max="7678" width="9.42578125" style="82"/>
    <col min="7679" max="7679" width="6.140625" style="82" customWidth="1"/>
    <col min="7680" max="7680" width="15.7109375" style="82" customWidth="1"/>
    <col min="7681" max="7681" width="0" style="82" hidden="1" customWidth="1"/>
    <col min="7682" max="7690" width="11" style="82" customWidth="1"/>
    <col min="7691" max="7691" width="0.7109375" style="82" customWidth="1"/>
    <col min="7692" max="7934" width="9.42578125" style="82"/>
    <col min="7935" max="7935" width="6.140625" style="82" customWidth="1"/>
    <col min="7936" max="7936" width="15.7109375" style="82" customWidth="1"/>
    <col min="7937" max="7937" width="0" style="82" hidden="1" customWidth="1"/>
    <col min="7938" max="7946" width="11" style="82" customWidth="1"/>
    <col min="7947" max="7947" width="0.7109375" style="82" customWidth="1"/>
    <col min="7948" max="8190" width="9.42578125" style="82"/>
    <col min="8191" max="8191" width="6.140625" style="82" customWidth="1"/>
    <col min="8192" max="8192" width="15.7109375" style="82" customWidth="1"/>
    <col min="8193" max="8193" width="0" style="82" hidden="1" customWidth="1"/>
    <col min="8194" max="8202" width="11" style="82" customWidth="1"/>
    <col min="8203" max="8203" width="0.7109375" style="82" customWidth="1"/>
    <col min="8204" max="8446" width="9.42578125" style="82"/>
    <col min="8447" max="8447" width="6.140625" style="82" customWidth="1"/>
    <col min="8448" max="8448" width="15.7109375" style="82" customWidth="1"/>
    <col min="8449" max="8449" width="0" style="82" hidden="1" customWidth="1"/>
    <col min="8450" max="8458" width="11" style="82" customWidth="1"/>
    <col min="8459" max="8459" width="0.7109375" style="82" customWidth="1"/>
    <col min="8460" max="8702" width="9.42578125" style="82"/>
    <col min="8703" max="8703" width="6.140625" style="82" customWidth="1"/>
    <col min="8704" max="8704" width="15.7109375" style="82" customWidth="1"/>
    <col min="8705" max="8705" width="0" style="82" hidden="1" customWidth="1"/>
    <col min="8706" max="8714" width="11" style="82" customWidth="1"/>
    <col min="8715" max="8715" width="0.7109375" style="82" customWidth="1"/>
    <col min="8716" max="8958" width="9.42578125" style="82"/>
    <col min="8959" max="8959" width="6.140625" style="82" customWidth="1"/>
    <col min="8960" max="8960" width="15.7109375" style="82" customWidth="1"/>
    <col min="8961" max="8961" width="0" style="82" hidden="1" customWidth="1"/>
    <col min="8962" max="8970" width="11" style="82" customWidth="1"/>
    <col min="8971" max="8971" width="0.7109375" style="82" customWidth="1"/>
    <col min="8972" max="9214" width="9.42578125" style="82"/>
    <col min="9215" max="9215" width="6.140625" style="82" customWidth="1"/>
    <col min="9216" max="9216" width="15.7109375" style="82" customWidth="1"/>
    <col min="9217" max="9217" width="0" style="82" hidden="1" customWidth="1"/>
    <col min="9218" max="9226" width="11" style="82" customWidth="1"/>
    <col min="9227" max="9227" width="0.7109375" style="82" customWidth="1"/>
    <col min="9228" max="9470" width="9.42578125" style="82"/>
    <col min="9471" max="9471" width="6.140625" style="82" customWidth="1"/>
    <col min="9472" max="9472" width="15.7109375" style="82" customWidth="1"/>
    <col min="9473" max="9473" width="0" style="82" hidden="1" customWidth="1"/>
    <col min="9474" max="9482" width="11" style="82" customWidth="1"/>
    <col min="9483" max="9483" width="0.7109375" style="82" customWidth="1"/>
    <col min="9484" max="9726" width="9.42578125" style="82"/>
    <col min="9727" max="9727" width="6.140625" style="82" customWidth="1"/>
    <col min="9728" max="9728" width="15.7109375" style="82" customWidth="1"/>
    <col min="9729" max="9729" width="0" style="82" hidden="1" customWidth="1"/>
    <col min="9730" max="9738" width="11" style="82" customWidth="1"/>
    <col min="9739" max="9739" width="0.7109375" style="82" customWidth="1"/>
    <col min="9740" max="9982" width="9.42578125" style="82"/>
    <col min="9983" max="9983" width="6.140625" style="82" customWidth="1"/>
    <col min="9984" max="9984" width="15.7109375" style="82" customWidth="1"/>
    <col min="9985" max="9985" width="0" style="82" hidden="1" customWidth="1"/>
    <col min="9986" max="9994" width="11" style="82" customWidth="1"/>
    <col min="9995" max="9995" width="0.7109375" style="82" customWidth="1"/>
    <col min="9996" max="10238" width="9.42578125" style="82"/>
    <col min="10239" max="10239" width="6.140625" style="82" customWidth="1"/>
    <col min="10240" max="10240" width="15.7109375" style="82" customWidth="1"/>
    <col min="10241" max="10241" width="0" style="82" hidden="1" customWidth="1"/>
    <col min="10242" max="10250" width="11" style="82" customWidth="1"/>
    <col min="10251" max="10251" width="0.7109375" style="82" customWidth="1"/>
    <col min="10252" max="10494" width="9.42578125" style="82"/>
    <col min="10495" max="10495" width="6.140625" style="82" customWidth="1"/>
    <col min="10496" max="10496" width="15.7109375" style="82" customWidth="1"/>
    <col min="10497" max="10497" width="0" style="82" hidden="1" customWidth="1"/>
    <col min="10498" max="10506" width="11" style="82" customWidth="1"/>
    <col min="10507" max="10507" width="0.7109375" style="82" customWidth="1"/>
    <col min="10508" max="10750" width="9.42578125" style="82"/>
    <col min="10751" max="10751" width="6.140625" style="82" customWidth="1"/>
    <col min="10752" max="10752" width="15.7109375" style="82" customWidth="1"/>
    <col min="10753" max="10753" width="0" style="82" hidden="1" customWidth="1"/>
    <col min="10754" max="10762" width="11" style="82" customWidth="1"/>
    <col min="10763" max="10763" width="0.7109375" style="82" customWidth="1"/>
    <col min="10764" max="11006" width="9.42578125" style="82"/>
    <col min="11007" max="11007" width="6.140625" style="82" customWidth="1"/>
    <col min="11008" max="11008" width="15.7109375" style="82" customWidth="1"/>
    <col min="11009" max="11009" width="0" style="82" hidden="1" customWidth="1"/>
    <col min="11010" max="11018" width="11" style="82" customWidth="1"/>
    <col min="11019" max="11019" width="0.7109375" style="82" customWidth="1"/>
    <col min="11020" max="11262" width="9.42578125" style="82"/>
    <col min="11263" max="11263" width="6.140625" style="82" customWidth="1"/>
    <col min="11264" max="11264" width="15.7109375" style="82" customWidth="1"/>
    <col min="11265" max="11265" width="0" style="82" hidden="1" customWidth="1"/>
    <col min="11266" max="11274" width="11" style="82" customWidth="1"/>
    <col min="11275" max="11275" width="0.7109375" style="82" customWidth="1"/>
    <col min="11276" max="11518" width="9.42578125" style="82"/>
    <col min="11519" max="11519" width="6.140625" style="82" customWidth="1"/>
    <col min="11520" max="11520" width="15.7109375" style="82" customWidth="1"/>
    <col min="11521" max="11521" width="0" style="82" hidden="1" customWidth="1"/>
    <col min="11522" max="11530" width="11" style="82" customWidth="1"/>
    <col min="11531" max="11531" width="0.7109375" style="82" customWidth="1"/>
    <col min="11532" max="11774" width="9.42578125" style="82"/>
    <col min="11775" max="11775" width="6.140625" style="82" customWidth="1"/>
    <col min="11776" max="11776" width="15.7109375" style="82" customWidth="1"/>
    <col min="11777" max="11777" width="0" style="82" hidden="1" customWidth="1"/>
    <col min="11778" max="11786" width="11" style="82" customWidth="1"/>
    <col min="11787" max="11787" width="0.7109375" style="82" customWidth="1"/>
    <col min="11788" max="12030" width="9.42578125" style="82"/>
    <col min="12031" max="12031" width="6.140625" style="82" customWidth="1"/>
    <col min="12032" max="12032" width="15.7109375" style="82" customWidth="1"/>
    <col min="12033" max="12033" width="0" style="82" hidden="1" customWidth="1"/>
    <col min="12034" max="12042" width="11" style="82" customWidth="1"/>
    <col min="12043" max="12043" width="0.7109375" style="82" customWidth="1"/>
    <col min="12044" max="12286" width="9.42578125" style="82"/>
    <col min="12287" max="12287" width="6.140625" style="82" customWidth="1"/>
    <col min="12288" max="12288" width="15.7109375" style="82" customWidth="1"/>
    <col min="12289" max="12289" width="0" style="82" hidden="1" customWidth="1"/>
    <col min="12290" max="12298" width="11" style="82" customWidth="1"/>
    <col min="12299" max="12299" width="0.7109375" style="82" customWidth="1"/>
    <col min="12300" max="12542" width="9.42578125" style="82"/>
    <col min="12543" max="12543" width="6.140625" style="82" customWidth="1"/>
    <col min="12544" max="12544" width="15.7109375" style="82" customWidth="1"/>
    <col min="12545" max="12545" width="0" style="82" hidden="1" customWidth="1"/>
    <col min="12546" max="12554" width="11" style="82" customWidth="1"/>
    <col min="12555" max="12555" width="0.7109375" style="82" customWidth="1"/>
    <col min="12556" max="12798" width="9.42578125" style="82"/>
    <col min="12799" max="12799" width="6.140625" style="82" customWidth="1"/>
    <col min="12800" max="12800" width="15.7109375" style="82" customWidth="1"/>
    <col min="12801" max="12801" width="0" style="82" hidden="1" customWidth="1"/>
    <col min="12802" max="12810" width="11" style="82" customWidth="1"/>
    <col min="12811" max="12811" width="0.7109375" style="82" customWidth="1"/>
    <col min="12812" max="13054" width="9.42578125" style="82"/>
    <col min="13055" max="13055" width="6.140625" style="82" customWidth="1"/>
    <col min="13056" max="13056" width="15.7109375" style="82" customWidth="1"/>
    <col min="13057" max="13057" width="0" style="82" hidden="1" customWidth="1"/>
    <col min="13058" max="13066" width="11" style="82" customWidth="1"/>
    <col min="13067" max="13067" width="0.7109375" style="82" customWidth="1"/>
    <col min="13068" max="13310" width="9.42578125" style="82"/>
    <col min="13311" max="13311" width="6.140625" style="82" customWidth="1"/>
    <col min="13312" max="13312" width="15.7109375" style="82" customWidth="1"/>
    <col min="13313" max="13313" width="0" style="82" hidden="1" customWidth="1"/>
    <col min="13314" max="13322" width="11" style="82" customWidth="1"/>
    <col min="13323" max="13323" width="0.7109375" style="82" customWidth="1"/>
    <col min="13324" max="13566" width="9.42578125" style="82"/>
    <col min="13567" max="13567" width="6.140625" style="82" customWidth="1"/>
    <col min="13568" max="13568" width="15.7109375" style="82" customWidth="1"/>
    <col min="13569" max="13569" width="0" style="82" hidden="1" customWidth="1"/>
    <col min="13570" max="13578" width="11" style="82" customWidth="1"/>
    <col min="13579" max="13579" width="0.7109375" style="82" customWidth="1"/>
    <col min="13580" max="13822" width="9.42578125" style="82"/>
    <col min="13823" max="13823" width="6.140625" style="82" customWidth="1"/>
    <col min="13824" max="13824" width="15.7109375" style="82" customWidth="1"/>
    <col min="13825" max="13825" width="0" style="82" hidden="1" customWidth="1"/>
    <col min="13826" max="13834" width="11" style="82" customWidth="1"/>
    <col min="13835" max="13835" width="0.7109375" style="82" customWidth="1"/>
    <col min="13836" max="14078" width="9.42578125" style="82"/>
    <col min="14079" max="14079" width="6.140625" style="82" customWidth="1"/>
    <col min="14080" max="14080" width="15.7109375" style="82" customWidth="1"/>
    <col min="14081" max="14081" width="0" style="82" hidden="1" customWidth="1"/>
    <col min="14082" max="14090" width="11" style="82" customWidth="1"/>
    <col min="14091" max="14091" width="0.7109375" style="82" customWidth="1"/>
    <col min="14092" max="14334" width="9.42578125" style="82"/>
    <col min="14335" max="14335" width="6.140625" style="82" customWidth="1"/>
    <col min="14336" max="14336" width="15.7109375" style="82" customWidth="1"/>
    <col min="14337" max="14337" width="0" style="82" hidden="1" customWidth="1"/>
    <col min="14338" max="14346" width="11" style="82" customWidth="1"/>
    <col min="14347" max="14347" width="0.7109375" style="82" customWidth="1"/>
    <col min="14348" max="14590" width="9.42578125" style="82"/>
    <col min="14591" max="14591" width="6.140625" style="82" customWidth="1"/>
    <col min="14592" max="14592" width="15.7109375" style="82" customWidth="1"/>
    <col min="14593" max="14593" width="0" style="82" hidden="1" customWidth="1"/>
    <col min="14594" max="14602" width="11" style="82" customWidth="1"/>
    <col min="14603" max="14603" width="0.7109375" style="82" customWidth="1"/>
    <col min="14604" max="14846" width="9.42578125" style="82"/>
    <col min="14847" max="14847" width="6.140625" style="82" customWidth="1"/>
    <col min="14848" max="14848" width="15.7109375" style="82" customWidth="1"/>
    <col min="14849" max="14849" width="0" style="82" hidden="1" customWidth="1"/>
    <col min="14850" max="14858" width="11" style="82" customWidth="1"/>
    <col min="14859" max="14859" width="0.7109375" style="82" customWidth="1"/>
    <col min="14860" max="15102" width="9.42578125" style="82"/>
    <col min="15103" max="15103" width="6.140625" style="82" customWidth="1"/>
    <col min="15104" max="15104" width="15.7109375" style="82" customWidth="1"/>
    <col min="15105" max="15105" width="0" style="82" hidden="1" customWidth="1"/>
    <col min="15106" max="15114" width="11" style="82" customWidth="1"/>
    <col min="15115" max="15115" width="0.7109375" style="82" customWidth="1"/>
    <col min="15116" max="15358" width="9.42578125" style="82"/>
    <col min="15359" max="15359" width="6.140625" style="82" customWidth="1"/>
    <col min="15360" max="15360" width="15.7109375" style="82" customWidth="1"/>
    <col min="15361" max="15361" width="0" style="82" hidden="1" customWidth="1"/>
    <col min="15362" max="15370" width="11" style="82" customWidth="1"/>
    <col min="15371" max="15371" width="0.7109375" style="82" customWidth="1"/>
    <col min="15372" max="15614" width="9.42578125" style="82"/>
    <col min="15615" max="15615" width="6.140625" style="82" customWidth="1"/>
    <col min="15616" max="15616" width="15.7109375" style="82" customWidth="1"/>
    <col min="15617" max="15617" width="0" style="82" hidden="1" customWidth="1"/>
    <col min="15618" max="15626" width="11" style="82" customWidth="1"/>
    <col min="15627" max="15627" width="0.7109375" style="82" customWidth="1"/>
    <col min="15628" max="15870" width="9.42578125" style="82"/>
    <col min="15871" max="15871" width="6.140625" style="82" customWidth="1"/>
    <col min="15872" max="15872" width="15.7109375" style="82" customWidth="1"/>
    <col min="15873" max="15873" width="0" style="82" hidden="1" customWidth="1"/>
    <col min="15874" max="15882" width="11" style="82" customWidth="1"/>
    <col min="15883" max="15883" width="0.7109375" style="82" customWidth="1"/>
    <col min="15884" max="16126" width="9.42578125" style="82"/>
    <col min="16127" max="16127" width="6.140625" style="82" customWidth="1"/>
    <col min="16128" max="16128" width="15.7109375" style="82" customWidth="1"/>
    <col min="16129" max="16129" width="0" style="82" hidden="1" customWidth="1"/>
    <col min="16130" max="16138" width="11" style="82" customWidth="1"/>
    <col min="16139" max="16139" width="0.7109375" style="82" customWidth="1"/>
    <col min="16140" max="16384" width="9.42578125" style="82"/>
  </cols>
  <sheetData>
    <row r="1" spans="1:37" ht="31.5" customHeight="1" x14ac:dyDescent="0.25">
      <c r="A1" s="307" t="s">
        <v>137</v>
      </c>
      <c r="B1" s="307"/>
      <c r="C1" s="307"/>
      <c r="D1" s="307"/>
      <c r="E1" s="307"/>
      <c r="F1" s="307"/>
      <c r="G1" s="307"/>
      <c r="H1" s="307"/>
      <c r="I1" s="307"/>
      <c r="J1" s="307"/>
      <c r="K1" s="307"/>
      <c r="L1" s="307"/>
      <c r="O1" s="307" t="s">
        <v>170</v>
      </c>
      <c r="P1" s="307"/>
      <c r="Q1" s="307"/>
      <c r="R1" s="307"/>
      <c r="S1" s="307"/>
      <c r="T1" s="129"/>
      <c r="U1" s="83"/>
      <c r="V1" s="83"/>
      <c r="W1" s="129"/>
      <c r="X1" s="307" t="s">
        <v>170</v>
      </c>
      <c r="Y1" s="307"/>
      <c r="Z1" s="307"/>
      <c r="AA1" s="307"/>
      <c r="AB1" s="307"/>
      <c r="AC1" s="129"/>
      <c r="AD1" s="83"/>
      <c r="AF1" s="307" t="s">
        <v>170</v>
      </c>
      <c r="AG1" s="307"/>
      <c r="AH1" s="307"/>
      <c r="AI1" s="307"/>
      <c r="AJ1" s="307"/>
      <c r="AK1" s="129"/>
    </row>
    <row r="2" spans="1:37" ht="21" customHeight="1" x14ac:dyDescent="0.2">
      <c r="A2" s="308"/>
      <c r="B2" s="308"/>
      <c r="C2" s="96"/>
      <c r="D2" s="309" t="s">
        <v>138</v>
      </c>
      <c r="E2" s="309"/>
      <c r="F2" s="309"/>
      <c r="G2" s="309"/>
      <c r="H2" s="309"/>
      <c r="I2" s="309"/>
      <c r="J2" s="309"/>
      <c r="K2" s="309"/>
      <c r="L2" s="309"/>
      <c r="O2" s="325" t="s">
        <v>347</v>
      </c>
      <c r="P2" s="311" t="s">
        <v>161</v>
      </c>
      <c r="Q2" s="311" t="s">
        <v>162</v>
      </c>
      <c r="R2" s="321" t="s">
        <v>344</v>
      </c>
      <c r="S2" s="322"/>
      <c r="X2" s="325" t="s">
        <v>348</v>
      </c>
      <c r="Y2" s="311" t="s">
        <v>161</v>
      </c>
      <c r="Z2" s="311" t="s">
        <v>162</v>
      </c>
      <c r="AA2" s="321" t="s">
        <v>344</v>
      </c>
      <c r="AB2" s="322"/>
      <c r="AF2" s="325" t="s">
        <v>358</v>
      </c>
      <c r="AG2" s="311" t="s">
        <v>161</v>
      </c>
      <c r="AH2" s="311" t="s">
        <v>162</v>
      </c>
      <c r="AI2" s="321" t="s">
        <v>344</v>
      </c>
      <c r="AJ2" s="322"/>
    </row>
    <row r="3" spans="1:37" ht="31.5" customHeight="1" x14ac:dyDescent="0.2">
      <c r="A3" s="308"/>
      <c r="B3" s="308"/>
      <c r="C3" s="84"/>
      <c r="D3" s="85" t="s">
        <v>139</v>
      </c>
      <c r="E3" s="85" t="s">
        <v>140</v>
      </c>
      <c r="F3" s="85" t="s">
        <v>141</v>
      </c>
      <c r="G3" s="85" t="s">
        <v>142</v>
      </c>
      <c r="H3" s="85" t="s">
        <v>143</v>
      </c>
      <c r="I3" s="85" t="s">
        <v>144</v>
      </c>
      <c r="J3" s="85" t="s">
        <v>145</v>
      </c>
      <c r="K3" s="85" t="s">
        <v>146</v>
      </c>
      <c r="L3" s="85" t="s">
        <v>147</v>
      </c>
      <c r="O3" s="326"/>
      <c r="P3" s="312"/>
      <c r="Q3" s="312"/>
      <c r="R3" s="323"/>
      <c r="S3" s="324"/>
      <c r="X3" s="326"/>
      <c r="Y3" s="312"/>
      <c r="Z3" s="312"/>
      <c r="AA3" s="323"/>
      <c r="AB3" s="324"/>
      <c r="AF3" s="326"/>
      <c r="AG3" s="312"/>
      <c r="AH3" s="312"/>
      <c r="AI3" s="323"/>
      <c r="AJ3" s="324"/>
    </row>
    <row r="4" spans="1:37" ht="37.5" customHeight="1" x14ac:dyDescent="0.2">
      <c r="A4" s="318" t="s">
        <v>74</v>
      </c>
      <c r="B4" s="85" t="s">
        <v>152</v>
      </c>
      <c r="C4" s="86" t="s">
        <v>148</v>
      </c>
      <c r="D4" s="191">
        <v>600</v>
      </c>
      <c r="E4" s="191">
        <v>840</v>
      </c>
      <c r="F4" s="191">
        <v>1080</v>
      </c>
      <c r="G4" s="191">
        <v>1320</v>
      </c>
      <c r="H4" s="191">
        <v>1560</v>
      </c>
      <c r="I4" s="191">
        <v>1800</v>
      </c>
      <c r="J4" s="191">
        <v>2040</v>
      </c>
      <c r="K4" s="191">
        <v>2280</v>
      </c>
      <c r="L4" s="191">
        <v>2520</v>
      </c>
      <c r="O4" s="177" t="s">
        <v>163</v>
      </c>
      <c r="P4" s="87" t="s">
        <v>164</v>
      </c>
      <c r="Q4" s="87" t="s">
        <v>164</v>
      </c>
      <c r="R4" s="87" t="s">
        <v>164</v>
      </c>
      <c r="S4" s="313" t="s">
        <v>352</v>
      </c>
      <c r="X4" s="177" t="s">
        <v>163</v>
      </c>
      <c r="Y4" s="87" t="s">
        <v>164</v>
      </c>
      <c r="Z4" s="87" t="s">
        <v>164</v>
      </c>
      <c r="AA4" s="328" t="s">
        <v>345</v>
      </c>
      <c r="AB4" s="329"/>
      <c r="AF4" s="177" t="s">
        <v>163</v>
      </c>
      <c r="AG4" s="87" t="s">
        <v>164</v>
      </c>
      <c r="AH4" s="87" t="s">
        <v>164</v>
      </c>
      <c r="AI4" s="328" t="s">
        <v>345</v>
      </c>
      <c r="AJ4" s="329"/>
    </row>
    <row r="5" spans="1:37" ht="37.5" customHeight="1" x14ac:dyDescent="0.2">
      <c r="A5" s="318"/>
      <c r="B5" s="85" t="s">
        <v>140</v>
      </c>
      <c r="C5" s="86" t="s">
        <v>149</v>
      </c>
      <c r="D5" s="192">
        <v>720</v>
      </c>
      <c r="E5" s="192">
        <v>960</v>
      </c>
      <c r="F5" s="192">
        <v>1200</v>
      </c>
      <c r="G5" s="192">
        <v>1440</v>
      </c>
      <c r="H5" s="192">
        <v>1680</v>
      </c>
      <c r="I5" s="192">
        <v>1920</v>
      </c>
      <c r="J5" s="192">
        <v>2160</v>
      </c>
      <c r="K5" s="192">
        <v>2400</v>
      </c>
      <c r="L5" s="192">
        <v>2640</v>
      </c>
      <c r="O5" s="177" t="s">
        <v>165</v>
      </c>
      <c r="P5" s="87" t="s">
        <v>164</v>
      </c>
      <c r="Q5" s="87" t="s">
        <v>164</v>
      </c>
      <c r="R5" s="87" t="s">
        <v>164</v>
      </c>
      <c r="S5" s="314"/>
      <c r="X5" s="177" t="s">
        <v>339</v>
      </c>
      <c r="Y5" s="87" t="s">
        <v>164</v>
      </c>
      <c r="Z5" s="87" t="s">
        <v>164</v>
      </c>
      <c r="AA5" s="87" t="s">
        <v>346</v>
      </c>
      <c r="AB5" s="193" t="s">
        <v>353</v>
      </c>
      <c r="AF5" s="177" t="s">
        <v>165</v>
      </c>
      <c r="AG5" s="87" t="s">
        <v>164</v>
      </c>
      <c r="AH5" s="87" t="s">
        <v>164</v>
      </c>
      <c r="AI5" s="328" t="s">
        <v>353</v>
      </c>
      <c r="AJ5" s="329"/>
    </row>
    <row r="6" spans="1:37" ht="37.5" customHeight="1" x14ac:dyDescent="0.2">
      <c r="A6" s="318"/>
      <c r="B6" s="85" t="s">
        <v>141</v>
      </c>
      <c r="C6" s="86" t="s">
        <v>150</v>
      </c>
      <c r="D6" s="191">
        <v>840</v>
      </c>
      <c r="E6" s="191">
        <v>1080</v>
      </c>
      <c r="F6" s="191">
        <v>1320</v>
      </c>
      <c r="G6" s="191">
        <v>1560</v>
      </c>
      <c r="H6" s="191">
        <v>1800</v>
      </c>
      <c r="I6" s="191">
        <v>2040</v>
      </c>
      <c r="J6" s="191">
        <v>2280</v>
      </c>
      <c r="K6" s="191">
        <v>2520</v>
      </c>
      <c r="L6" s="191">
        <v>2760</v>
      </c>
      <c r="O6" s="177" t="s">
        <v>166</v>
      </c>
      <c r="P6" s="181" t="s">
        <v>167</v>
      </c>
      <c r="Q6" s="181" t="s">
        <v>167</v>
      </c>
      <c r="R6" s="87" t="s">
        <v>164</v>
      </c>
      <c r="S6" s="87" t="s">
        <v>168</v>
      </c>
      <c r="X6" s="177" t="s">
        <v>340</v>
      </c>
      <c r="Y6" s="87" t="s">
        <v>164</v>
      </c>
      <c r="Z6" s="87" t="s">
        <v>164</v>
      </c>
      <c r="AA6" s="181" t="s">
        <v>167</v>
      </c>
      <c r="AB6" s="181" t="s">
        <v>167</v>
      </c>
      <c r="AF6" s="177" t="s">
        <v>166</v>
      </c>
      <c r="AG6" s="181" t="s">
        <v>167</v>
      </c>
      <c r="AH6" s="181" t="s">
        <v>167</v>
      </c>
      <c r="AI6" s="87" t="s">
        <v>164</v>
      </c>
      <c r="AJ6" s="87" t="s">
        <v>168</v>
      </c>
    </row>
    <row r="7" spans="1:37" ht="37.5" customHeight="1" x14ac:dyDescent="0.2">
      <c r="A7" s="318"/>
      <c r="B7" s="85" t="s">
        <v>142</v>
      </c>
      <c r="C7" s="86" t="s">
        <v>151</v>
      </c>
      <c r="D7" s="192">
        <v>960</v>
      </c>
      <c r="E7" s="192">
        <v>1200</v>
      </c>
      <c r="F7" s="192">
        <v>1440</v>
      </c>
      <c r="G7" s="192">
        <v>1680</v>
      </c>
      <c r="H7" s="192">
        <v>1920</v>
      </c>
      <c r="I7" s="192">
        <v>2160</v>
      </c>
      <c r="J7" s="192">
        <v>2400</v>
      </c>
      <c r="K7" s="192">
        <v>2640</v>
      </c>
      <c r="L7" s="192">
        <v>2880</v>
      </c>
      <c r="O7" s="177" t="s">
        <v>343</v>
      </c>
      <c r="P7" s="181" t="s">
        <v>167</v>
      </c>
      <c r="Q7" s="181" t="s">
        <v>357</v>
      </c>
      <c r="R7" s="87" t="s">
        <v>164</v>
      </c>
      <c r="S7" s="178" t="s">
        <v>287</v>
      </c>
      <c r="X7" s="177" t="s">
        <v>341</v>
      </c>
      <c r="Y7" s="87" t="s">
        <v>164</v>
      </c>
      <c r="Z7" s="87" t="s">
        <v>164</v>
      </c>
      <c r="AA7" s="181" t="s">
        <v>167</v>
      </c>
      <c r="AB7" s="181" t="s">
        <v>167</v>
      </c>
      <c r="AF7" s="177"/>
      <c r="AG7" s="181"/>
      <c r="AH7" s="181"/>
      <c r="AI7" s="181"/>
      <c r="AJ7" s="181"/>
    </row>
    <row r="8" spans="1:37" ht="37.5" customHeight="1" x14ac:dyDescent="0.2">
      <c r="A8" s="318"/>
      <c r="B8" s="85" t="s">
        <v>153</v>
      </c>
      <c r="C8" s="86"/>
      <c r="D8" s="191">
        <v>1080</v>
      </c>
      <c r="E8" s="191">
        <v>1320</v>
      </c>
      <c r="F8" s="191">
        <v>1560</v>
      </c>
      <c r="G8" s="191">
        <v>1800</v>
      </c>
      <c r="H8" s="191">
        <v>2040</v>
      </c>
      <c r="I8" s="191">
        <v>2280</v>
      </c>
      <c r="J8" s="191">
        <v>2520</v>
      </c>
      <c r="K8" s="191">
        <v>2760</v>
      </c>
      <c r="L8" s="191">
        <v>3000</v>
      </c>
      <c r="O8" s="177" t="s">
        <v>169</v>
      </c>
      <c r="P8" s="181" t="s">
        <v>167</v>
      </c>
      <c r="Q8" s="181" t="s">
        <v>167</v>
      </c>
      <c r="R8" s="87" t="s">
        <v>164</v>
      </c>
      <c r="S8" s="87" t="s">
        <v>288</v>
      </c>
      <c r="X8" s="177" t="s">
        <v>343</v>
      </c>
      <c r="Y8" s="181" t="s">
        <v>167</v>
      </c>
      <c r="Z8" s="181" t="s">
        <v>357</v>
      </c>
      <c r="AA8" s="328" t="s">
        <v>342</v>
      </c>
      <c r="AB8" s="329"/>
      <c r="AF8" s="177" t="s">
        <v>343</v>
      </c>
      <c r="AG8" s="181" t="s">
        <v>167</v>
      </c>
      <c r="AH8" s="181" t="s">
        <v>357</v>
      </c>
      <c r="AI8" s="328" t="s">
        <v>359</v>
      </c>
      <c r="AJ8" s="329"/>
    </row>
    <row r="9" spans="1:37" ht="17.25" customHeight="1" x14ac:dyDescent="0.2">
      <c r="O9" s="72" t="s">
        <v>171</v>
      </c>
      <c r="P9" s="73"/>
      <c r="Q9" s="73"/>
      <c r="R9" s="73"/>
      <c r="S9" s="73"/>
      <c r="T9" s="74"/>
      <c r="U9" s="71"/>
      <c r="X9" s="72" t="s">
        <v>171</v>
      </c>
      <c r="Y9" s="73"/>
      <c r="Z9" s="73"/>
      <c r="AA9" s="73"/>
      <c r="AB9" s="73"/>
      <c r="AC9" s="74"/>
      <c r="AD9" s="71"/>
      <c r="AF9" s="72"/>
      <c r="AG9" s="73"/>
      <c r="AH9" s="73"/>
      <c r="AI9" s="73"/>
      <c r="AJ9" s="73"/>
      <c r="AK9" s="74"/>
    </row>
    <row r="10" spans="1:37" ht="14.25" customHeight="1" x14ac:dyDescent="0.2">
      <c r="B10" s="75"/>
      <c r="C10" s="75"/>
      <c r="D10" s="88" t="s">
        <v>154</v>
      </c>
      <c r="E10" s="88"/>
      <c r="F10" s="75"/>
      <c r="G10" s="75"/>
      <c r="H10" s="75"/>
      <c r="I10" s="75"/>
      <c r="J10" s="75"/>
      <c r="K10" s="75"/>
      <c r="L10" s="75"/>
      <c r="O10" s="310" t="s">
        <v>367</v>
      </c>
      <c r="P10" s="310"/>
      <c r="Q10" s="310"/>
      <c r="R10" s="310"/>
      <c r="S10" s="310"/>
      <c r="T10" s="310"/>
      <c r="U10" s="310"/>
      <c r="X10" s="310" t="s">
        <v>367</v>
      </c>
      <c r="Y10" s="310"/>
      <c r="Z10" s="310"/>
      <c r="AA10" s="310"/>
      <c r="AB10" s="310"/>
      <c r="AC10" s="310"/>
      <c r="AD10" s="310"/>
    </row>
    <row r="11" spans="1:37" ht="14.25" customHeight="1" x14ac:dyDescent="0.2">
      <c r="B11" s="75"/>
      <c r="C11" s="75"/>
      <c r="D11" s="88" t="s">
        <v>155</v>
      </c>
      <c r="E11" s="88"/>
      <c r="F11" s="75"/>
      <c r="G11" s="75"/>
      <c r="H11" s="75"/>
      <c r="I11" s="75"/>
      <c r="J11" s="75"/>
      <c r="K11" s="75"/>
      <c r="L11" s="75"/>
      <c r="O11" s="310"/>
      <c r="P11" s="310"/>
      <c r="Q11" s="310"/>
      <c r="R11" s="310"/>
      <c r="S11" s="310"/>
      <c r="T11" s="310"/>
      <c r="U11" s="310"/>
      <c r="X11" s="310"/>
      <c r="Y11" s="310"/>
      <c r="Z11" s="310"/>
      <c r="AA11" s="310"/>
      <c r="AB11" s="310"/>
      <c r="AC11" s="310"/>
      <c r="AD11" s="310"/>
    </row>
    <row r="12" spans="1:37" ht="14.25" customHeight="1" x14ac:dyDescent="0.2">
      <c r="B12" s="75"/>
      <c r="C12" s="75"/>
      <c r="D12" s="88" t="s">
        <v>156</v>
      </c>
      <c r="E12" s="88"/>
      <c r="F12" s="75"/>
      <c r="G12" s="75"/>
      <c r="H12" s="75"/>
      <c r="I12" s="75"/>
      <c r="J12" s="75"/>
      <c r="K12" s="75"/>
      <c r="L12" s="75"/>
      <c r="O12" s="72" t="s">
        <v>172</v>
      </c>
      <c r="P12" s="73"/>
      <c r="Q12" s="73"/>
      <c r="R12" s="73"/>
      <c r="S12" s="73"/>
      <c r="T12" s="74"/>
      <c r="U12" s="71"/>
      <c r="X12" s="72" t="s">
        <v>339</v>
      </c>
      <c r="Y12" s="73"/>
      <c r="Z12" s="73"/>
      <c r="AA12" s="73"/>
      <c r="AB12" s="73"/>
      <c r="AC12" s="74"/>
      <c r="AD12" s="71"/>
      <c r="AF12" s="72"/>
      <c r="AG12" s="73"/>
      <c r="AH12" s="73"/>
      <c r="AI12" s="73"/>
      <c r="AJ12" s="73"/>
      <c r="AK12" s="74"/>
    </row>
    <row r="13" spans="1:37" ht="14.25" customHeight="1" x14ac:dyDescent="0.2">
      <c r="B13" s="75"/>
      <c r="C13" s="75"/>
      <c r="D13" s="88" t="s">
        <v>177</v>
      </c>
      <c r="E13" s="88"/>
      <c r="F13" s="75"/>
      <c r="G13" s="75"/>
      <c r="H13" s="75"/>
      <c r="I13" s="75"/>
      <c r="J13" s="75"/>
      <c r="K13" s="75"/>
      <c r="L13" s="75"/>
      <c r="O13" s="310" t="s">
        <v>316</v>
      </c>
      <c r="P13" s="310"/>
      <c r="Q13" s="310"/>
      <c r="R13" s="310"/>
      <c r="S13" s="310"/>
      <c r="T13" s="310"/>
      <c r="U13" s="310"/>
      <c r="X13" s="310" t="s">
        <v>349</v>
      </c>
      <c r="Y13" s="310"/>
      <c r="Z13" s="310"/>
      <c r="AA13" s="310"/>
      <c r="AB13" s="310"/>
      <c r="AC13" s="310"/>
      <c r="AD13" s="194"/>
      <c r="AF13" s="310"/>
      <c r="AG13" s="310"/>
      <c r="AH13" s="310"/>
      <c r="AI13" s="310"/>
      <c r="AJ13" s="310"/>
      <c r="AK13" s="310"/>
    </row>
    <row r="14" spans="1:37" ht="12" customHeight="1" x14ac:dyDescent="0.2">
      <c r="O14" s="310"/>
      <c r="P14" s="310"/>
      <c r="Q14" s="310"/>
      <c r="R14" s="310"/>
      <c r="S14" s="310"/>
      <c r="T14" s="310"/>
      <c r="U14" s="310"/>
      <c r="X14" s="310"/>
      <c r="Y14" s="310"/>
      <c r="Z14" s="310"/>
      <c r="AA14" s="310"/>
      <c r="AB14" s="310"/>
      <c r="AC14" s="310"/>
      <c r="AD14" s="194"/>
      <c r="AF14" s="310"/>
      <c r="AG14" s="310"/>
      <c r="AH14" s="310"/>
      <c r="AI14" s="310"/>
      <c r="AJ14" s="310"/>
      <c r="AK14" s="310"/>
    </row>
    <row r="15" spans="1:37" ht="15" customHeight="1" x14ac:dyDescent="0.2">
      <c r="A15" s="319" t="s">
        <v>282</v>
      </c>
      <c r="B15" s="319"/>
      <c r="C15" s="319"/>
      <c r="D15" s="319"/>
      <c r="E15" s="319"/>
      <c r="F15" s="319"/>
      <c r="G15" s="319"/>
      <c r="H15" s="319"/>
      <c r="I15" s="319"/>
      <c r="J15" s="319"/>
      <c r="K15" s="319"/>
      <c r="L15" s="319"/>
      <c r="O15" s="310"/>
      <c r="P15" s="310"/>
      <c r="Q15" s="310"/>
      <c r="R15" s="310"/>
      <c r="S15" s="310"/>
      <c r="T15" s="310"/>
      <c r="U15" s="310"/>
      <c r="X15" s="327" t="s">
        <v>350</v>
      </c>
      <c r="Y15" s="327"/>
      <c r="Z15" s="327"/>
      <c r="AA15" s="327"/>
      <c r="AB15" s="327"/>
      <c r="AC15" s="327"/>
      <c r="AD15" s="194"/>
      <c r="AF15" s="327"/>
      <c r="AG15" s="327"/>
      <c r="AH15" s="327"/>
      <c r="AI15" s="327"/>
      <c r="AJ15" s="327"/>
      <c r="AK15" s="327"/>
    </row>
    <row r="16" spans="1:37" ht="14.25" customHeight="1" x14ac:dyDescent="0.2">
      <c r="O16" s="310" t="s">
        <v>173</v>
      </c>
      <c r="P16" s="310"/>
      <c r="Q16" s="310"/>
      <c r="R16" s="310"/>
      <c r="S16" s="310"/>
      <c r="T16" s="310"/>
      <c r="U16" s="310"/>
      <c r="X16" s="310" t="s">
        <v>351</v>
      </c>
      <c r="Y16" s="310"/>
      <c r="Z16" s="310"/>
      <c r="AA16" s="310"/>
      <c r="AB16" s="310"/>
      <c r="AC16" s="310"/>
      <c r="AD16" s="310"/>
    </row>
    <row r="17" spans="2:38" ht="14.25" customHeight="1" x14ac:dyDescent="0.2">
      <c r="C17" s="89"/>
      <c r="D17" s="315" t="s">
        <v>283</v>
      </c>
      <c r="E17" s="316"/>
      <c r="I17" s="90"/>
      <c r="J17" s="315" t="s">
        <v>284</v>
      </c>
      <c r="K17" s="316"/>
      <c r="O17" s="310"/>
      <c r="P17" s="310"/>
      <c r="Q17" s="310"/>
      <c r="R17" s="310"/>
      <c r="S17" s="310"/>
      <c r="T17" s="310"/>
      <c r="U17" s="310"/>
      <c r="X17" s="310"/>
      <c r="Y17" s="310"/>
      <c r="Z17" s="310"/>
      <c r="AA17" s="310"/>
      <c r="AB17" s="310"/>
      <c r="AC17" s="310"/>
      <c r="AD17" s="310"/>
    </row>
    <row r="18" spans="2:38" ht="14.25" customHeight="1" x14ac:dyDescent="0.2">
      <c r="D18" s="91" t="s">
        <v>157</v>
      </c>
      <c r="E18" s="92"/>
      <c r="F18" s="90"/>
      <c r="G18" s="90"/>
      <c r="H18" s="90"/>
      <c r="I18" s="90"/>
      <c r="J18" s="91" t="s">
        <v>158</v>
      </c>
      <c r="K18" s="90"/>
      <c r="O18" s="72" t="s">
        <v>174</v>
      </c>
      <c r="P18" s="73"/>
      <c r="Q18" s="73"/>
      <c r="R18" s="73"/>
      <c r="S18" s="73"/>
      <c r="T18" s="74"/>
      <c r="U18" s="71"/>
      <c r="X18" s="72" t="s">
        <v>174</v>
      </c>
      <c r="Y18" s="73"/>
      <c r="Z18" s="73"/>
      <c r="AA18" s="73"/>
      <c r="AB18" s="73"/>
      <c r="AC18" s="74"/>
      <c r="AD18" s="71"/>
      <c r="AF18" s="72"/>
      <c r="AG18" s="73"/>
      <c r="AH18" s="73"/>
      <c r="AI18" s="73"/>
      <c r="AJ18" s="73"/>
      <c r="AK18" s="74"/>
    </row>
    <row r="19" spans="2:38" ht="14.25" customHeight="1" x14ac:dyDescent="0.2">
      <c r="D19" s="91" t="s">
        <v>257</v>
      </c>
      <c r="E19" s="93"/>
      <c r="J19" s="91"/>
      <c r="O19" s="310" t="s">
        <v>315</v>
      </c>
      <c r="P19" s="310"/>
      <c r="Q19" s="310"/>
      <c r="R19" s="310"/>
      <c r="S19" s="310"/>
      <c r="T19" s="310"/>
      <c r="U19" s="310"/>
      <c r="X19" s="310" t="s">
        <v>315</v>
      </c>
      <c r="Y19" s="310"/>
      <c r="Z19" s="310"/>
      <c r="AA19" s="310"/>
      <c r="AB19" s="310"/>
      <c r="AC19" s="310"/>
      <c r="AD19" s="310"/>
    </row>
    <row r="20" spans="2:38" ht="14.25" customHeight="1" x14ac:dyDescent="0.2">
      <c r="D20" s="94"/>
      <c r="O20" s="310"/>
      <c r="P20" s="310"/>
      <c r="Q20" s="310"/>
      <c r="R20" s="310"/>
      <c r="S20" s="310"/>
      <c r="T20" s="310"/>
      <c r="U20" s="310"/>
      <c r="X20" s="310"/>
      <c r="Y20" s="310"/>
      <c r="Z20" s="310"/>
      <c r="AA20" s="310"/>
      <c r="AB20" s="310"/>
      <c r="AC20" s="310"/>
      <c r="AD20" s="310"/>
    </row>
    <row r="21" spans="2:38" ht="9.75" customHeight="1" x14ac:dyDescent="0.2">
      <c r="O21" s="310"/>
      <c r="P21" s="310"/>
      <c r="Q21" s="310"/>
      <c r="R21" s="310"/>
      <c r="S21" s="310"/>
      <c r="T21" s="310"/>
      <c r="U21" s="310"/>
      <c r="X21" s="310"/>
      <c r="Y21" s="310"/>
      <c r="Z21" s="310"/>
      <c r="AA21" s="310"/>
      <c r="AB21" s="310"/>
      <c r="AC21" s="310"/>
      <c r="AD21" s="310"/>
    </row>
    <row r="22" spans="2:38" ht="14.25" customHeight="1" x14ac:dyDescent="0.2">
      <c r="D22" s="82" t="s">
        <v>285</v>
      </c>
      <c r="O22" s="317" t="s">
        <v>175</v>
      </c>
      <c r="P22" s="317"/>
      <c r="Q22" s="317"/>
      <c r="R22" s="317"/>
      <c r="S22" s="317"/>
      <c r="T22" s="317"/>
      <c r="U22" s="317"/>
      <c r="X22" s="317" t="s">
        <v>175</v>
      </c>
      <c r="Y22" s="317"/>
      <c r="Z22" s="317"/>
      <c r="AA22" s="317"/>
      <c r="AB22" s="317"/>
      <c r="AC22" s="317"/>
      <c r="AD22" s="317"/>
    </row>
    <row r="23" spans="2:38" ht="14.25" customHeight="1" x14ac:dyDescent="0.2">
      <c r="O23" s="317"/>
      <c r="P23" s="317"/>
      <c r="Q23" s="317"/>
      <c r="R23" s="317"/>
      <c r="S23" s="317"/>
      <c r="T23" s="317"/>
      <c r="U23" s="317"/>
      <c r="X23" s="317"/>
      <c r="Y23" s="317"/>
      <c r="Z23" s="317"/>
      <c r="AA23" s="317"/>
      <c r="AB23" s="317"/>
      <c r="AC23" s="317"/>
      <c r="AD23" s="317"/>
    </row>
    <row r="24" spans="2:38" ht="14.25" customHeight="1" x14ac:dyDescent="0.2">
      <c r="O24" s="320" t="s">
        <v>354</v>
      </c>
      <c r="P24" s="320"/>
      <c r="Q24" s="320"/>
      <c r="R24" s="320"/>
      <c r="S24" s="320"/>
      <c r="T24" s="320"/>
      <c r="U24" s="320"/>
      <c r="X24" s="320" t="s">
        <v>354</v>
      </c>
      <c r="Y24" s="320"/>
      <c r="Z24" s="320"/>
      <c r="AA24" s="320"/>
      <c r="AB24" s="320"/>
      <c r="AC24" s="320"/>
      <c r="AD24" s="320"/>
      <c r="AF24" s="320" t="s">
        <v>354</v>
      </c>
      <c r="AG24" s="320"/>
      <c r="AH24" s="320"/>
      <c r="AI24" s="320"/>
      <c r="AJ24" s="320"/>
      <c r="AK24" s="320"/>
      <c r="AL24" s="320"/>
    </row>
    <row r="25" spans="2:38" ht="14.25" customHeight="1" x14ac:dyDescent="0.2">
      <c r="O25" s="72" t="s">
        <v>176</v>
      </c>
      <c r="P25" s="194"/>
      <c r="Q25" s="194"/>
      <c r="R25" s="194"/>
      <c r="S25" s="194"/>
      <c r="T25" s="194"/>
      <c r="U25" s="194"/>
    </row>
    <row r="26" spans="2:38" ht="14.25" customHeight="1" x14ac:dyDescent="0.2">
      <c r="O26" s="310" t="s">
        <v>289</v>
      </c>
      <c r="P26" s="310"/>
      <c r="Q26" s="310"/>
      <c r="R26" s="310"/>
      <c r="S26" s="310"/>
      <c r="T26" s="310"/>
      <c r="U26" s="194"/>
    </row>
    <row r="27" spans="2:38" ht="12" customHeight="1" x14ac:dyDescent="0.2">
      <c r="O27" s="310"/>
      <c r="P27" s="310"/>
      <c r="Q27" s="310"/>
      <c r="R27" s="310"/>
      <c r="S27" s="310"/>
      <c r="T27" s="310"/>
      <c r="U27" s="194"/>
      <c r="X27" s="72" t="s">
        <v>355</v>
      </c>
      <c r="Y27" s="95"/>
      <c r="Z27" s="95"/>
      <c r="AA27" s="95"/>
      <c r="AB27" s="95"/>
      <c r="AF27" s="72" t="s">
        <v>355</v>
      </c>
      <c r="AG27" s="95"/>
      <c r="AH27" s="95"/>
      <c r="AI27" s="95"/>
      <c r="AJ27" s="95"/>
    </row>
    <row r="28" spans="2:38" ht="10.5" customHeight="1" x14ac:dyDescent="0.2">
      <c r="O28" s="310"/>
      <c r="P28" s="310"/>
      <c r="Q28" s="310"/>
      <c r="R28" s="310"/>
      <c r="S28" s="310"/>
      <c r="T28" s="310"/>
      <c r="U28" s="195"/>
      <c r="X28" s="310" t="s">
        <v>290</v>
      </c>
      <c r="Y28" s="310"/>
      <c r="Z28" s="310"/>
      <c r="AA28" s="310"/>
      <c r="AB28" s="310"/>
      <c r="AC28" s="310"/>
      <c r="AD28" s="310"/>
    </row>
    <row r="29" spans="2:38" ht="12.75" customHeight="1" x14ac:dyDescent="0.2">
      <c r="O29" s="317" t="s">
        <v>366</v>
      </c>
      <c r="P29" s="317"/>
      <c r="Q29" s="317"/>
      <c r="R29" s="317"/>
      <c r="S29" s="317"/>
      <c r="T29" s="317"/>
      <c r="U29" s="195"/>
    </row>
    <row r="30" spans="2:38" ht="12.75" customHeight="1" x14ac:dyDescent="0.2"/>
    <row r="31" spans="2:38" ht="12.75" customHeight="1" x14ac:dyDescent="0.25">
      <c r="B31" s="231" t="s">
        <v>256</v>
      </c>
      <c r="K31" s="141" t="s">
        <v>286</v>
      </c>
      <c r="O31" s="72" t="s">
        <v>356</v>
      </c>
    </row>
    <row r="32" spans="2:38" ht="12.75" customHeight="1" x14ac:dyDescent="0.2">
      <c r="O32" s="310" t="s">
        <v>290</v>
      </c>
      <c r="P32" s="310"/>
      <c r="Q32" s="310"/>
      <c r="R32" s="310"/>
      <c r="S32" s="310"/>
      <c r="T32" s="310"/>
      <c r="U32" s="310"/>
    </row>
    <row r="33" ht="12.75" customHeight="1" x14ac:dyDescent="0.2"/>
    <row r="34" ht="11.45" customHeight="1" x14ac:dyDescent="0.2"/>
  </sheetData>
  <mergeCells count="48">
    <mergeCell ref="AF24:AL24"/>
    <mergeCell ref="X24:AD24"/>
    <mergeCell ref="O2:O3"/>
    <mergeCell ref="AI4:AJ4"/>
    <mergeCell ref="AI8:AJ8"/>
    <mergeCell ref="AF13:AK14"/>
    <mergeCell ref="AF15:AK15"/>
    <mergeCell ref="AI5:AJ5"/>
    <mergeCell ref="O19:U21"/>
    <mergeCell ref="AF1:AJ1"/>
    <mergeCell ref="AF2:AF3"/>
    <mergeCell ref="AG2:AG3"/>
    <mergeCell ref="AH2:AH3"/>
    <mergeCell ref="AI2:AJ3"/>
    <mergeCell ref="X28:AD28"/>
    <mergeCell ref="AA4:AB4"/>
    <mergeCell ref="AA8:AB8"/>
    <mergeCell ref="X10:AD11"/>
    <mergeCell ref="X16:AD17"/>
    <mergeCell ref="X19:AD21"/>
    <mergeCell ref="X22:AD23"/>
    <mergeCell ref="X1:AB1"/>
    <mergeCell ref="Y2:Y3"/>
    <mergeCell ref="Z2:Z3"/>
    <mergeCell ref="AA2:AB3"/>
    <mergeCell ref="O13:U15"/>
    <mergeCell ref="O1:S1"/>
    <mergeCell ref="R2:S3"/>
    <mergeCell ref="X2:X3"/>
    <mergeCell ref="X13:AC14"/>
    <mergeCell ref="X15:AC15"/>
    <mergeCell ref="O32:U32"/>
    <mergeCell ref="O22:U23"/>
    <mergeCell ref="A4:A8"/>
    <mergeCell ref="A15:L15"/>
    <mergeCell ref="D17:E17"/>
    <mergeCell ref="O24:U24"/>
    <mergeCell ref="O29:T29"/>
    <mergeCell ref="O26:T28"/>
    <mergeCell ref="A1:L1"/>
    <mergeCell ref="A2:B3"/>
    <mergeCell ref="D2:L2"/>
    <mergeCell ref="O10:U11"/>
    <mergeCell ref="O16:U17"/>
    <mergeCell ref="P2:P3"/>
    <mergeCell ref="Q2:Q3"/>
    <mergeCell ref="S4:S5"/>
    <mergeCell ref="J17:K17"/>
  </mergeCells>
  <printOptions horizontalCentered="1"/>
  <pageMargins left="0.5" right="0.5" top="0.5" bottom="0.5" header="0.5" footer="0.5"/>
  <pageSetup scale="96" orientation="landscape" r:id="rId1"/>
  <headerFooter alignWithMargins="0">
    <oddFooter>&amp;L&amp;9&amp;F:  &amp;A</oddFooter>
  </headerFooter>
  <colBreaks count="2" manualBreakCount="2">
    <brk id="13" max="1048575" man="1"/>
    <brk id="22"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C14" sqref="C14"/>
    </sheetView>
  </sheetViews>
  <sheetFormatPr defaultRowHeight="12.75" x14ac:dyDescent="0.2"/>
  <sheetData>
    <row r="2" spans="2:2" x14ac:dyDescent="0.2">
      <c r="B2" s="142" t="s">
        <v>312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SUM2017 Budget Worksheet</vt:lpstr>
      <vt:lpstr>Budget Supplement A</vt:lpstr>
      <vt:lpstr>Budget Supplement B</vt:lpstr>
      <vt:lpstr>Definitions and Formulas</vt:lpstr>
      <vt:lpstr>Compensation Worksheet</vt:lpstr>
      <vt:lpstr>Detailed Expense Worksheet</vt:lpstr>
      <vt:lpstr>'Budget Supplement A'!Print_Area</vt:lpstr>
      <vt:lpstr>'Budget Supplement B'!Print_Area</vt:lpstr>
      <vt:lpstr>'Compensation Worksheet'!Print_Area</vt:lpstr>
      <vt:lpstr>'Definitions and Formulas'!Print_Area</vt:lpstr>
      <vt:lpstr>'SUM2017 Budget Worksheet'!Print_Area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Ciccone, Jackie - cicconjb</dc:creator>
  <cp:lastModifiedBy>Good, Jason Lloyd - goodjl</cp:lastModifiedBy>
  <cp:lastPrinted>2016-06-20T16:49:12Z</cp:lastPrinted>
  <dcterms:created xsi:type="dcterms:W3CDTF">1998-06-24T18:49:35Z</dcterms:created>
  <dcterms:modified xsi:type="dcterms:W3CDTF">2016-09-16T19:13:33Z</dcterms:modified>
</cp:coreProperties>
</file>