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goodjl\Desktop\"/>
    </mc:Choice>
  </mc:AlternateContent>
  <bookViews>
    <workbookView xWindow="0" yWindow="0" windowWidth="28800" windowHeight="11835"/>
  </bookViews>
  <sheets>
    <sheet name="SUM2017 Budget Worksheet" sheetId="1" r:id="rId1"/>
    <sheet name="Budget Supplement A" sheetId="3" r:id="rId2"/>
    <sheet name="Budget Supplement B" sheetId="5" r:id="rId3"/>
    <sheet name="Definitions and Formulas" sheetId="8" r:id="rId4"/>
    <sheet name="Compensation Worksheet" sheetId="7" r:id="rId5"/>
    <sheet name="Detailed Expense Worksheet" sheetId="9" r:id="rId6"/>
  </sheets>
  <definedNames>
    <definedName name="_xlnm.Print_Area" localSheetId="1">'Budget Supplement A'!$A$1:$E$33</definedName>
    <definedName name="_xlnm.Print_Area" localSheetId="2">'Budget Supplement B'!$A$2:$L$34</definedName>
    <definedName name="_xlnm.Print_Area" localSheetId="4">'Compensation Worksheet'!$A$1:$AK$32</definedName>
    <definedName name="_xlnm.Print_Area" localSheetId="3">'Definitions and Formulas'!$A$1:$F$28</definedName>
    <definedName name="_xlnm.Print_Area" localSheetId="0">'SUM2017 Budget Worksheet'!$A$2:$R$42</definedName>
  </definedNames>
  <calcPr calcId="152511"/>
</workbook>
</file>

<file path=xl/calcChain.xml><?xml version="1.0" encoding="utf-8"?>
<calcChain xmlns="http://schemas.openxmlformats.org/spreadsheetml/2006/main">
  <c r="N40" i="1" l="1"/>
  <c r="M37" i="1"/>
  <c r="L38" i="1" l="1"/>
  <c r="L40" i="1" s="1"/>
  <c r="J38" i="1"/>
  <c r="I38" i="1"/>
  <c r="H4" i="1" l="1"/>
  <c r="H3" i="1"/>
  <c r="K36" i="1"/>
  <c r="K34" i="1"/>
  <c r="K33" i="1"/>
  <c r="K32" i="1"/>
  <c r="K38" i="1" s="1"/>
  <c r="K21" i="1"/>
  <c r="K22" i="1"/>
  <c r="K23" i="1"/>
  <c r="K24" i="1"/>
  <c r="K25" i="1"/>
  <c r="K26" i="1"/>
  <c r="K27" i="1"/>
  <c r="K28" i="1"/>
  <c r="K20" i="1"/>
  <c r="K16" i="1"/>
  <c r="K15" i="1"/>
  <c r="K14" i="1"/>
  <c r="K13" i="1"/>
  <c r="K11" i="1"/>
  <c r="K9" i="1"/>
  <c r="K8" i="1"/>
  <c r="J29" i="1"/>
  <c r="U6" i="1" l="1"/>
  <c r="E9" i="1"/>
  <c r="J2" i="5" l="1"/>
  <c r="I2" i="1"/>
  <c r="E2" i="5" s="1"/>
  <c r="M13" i="1"/>
  <c r="N13" i="1" s="1"/>
  <c r="M10" i="1"/>
  <c r="N10" i="1" s="1"/>
  <c r="M35" i="1"/>
  <c r="N35" i="1" s="1"/>
  <c r="U21" i="1"/>
  <c r="E13" i="1"/>
  <c r="D17" i="1"/>
  <c r="E17" i="1" s="1"/>
  <c r="I24" i="5"/>
  <c r="E14" i="1"/>
  <c r="E15" i="1"/>
  <c r="E16" i="1"/>
  <c r="U5" i="1"/>
  <c r="U7" i="1" s="1"/>
  <c r="U18" i="1" s="1"/>
  <c r="V25" i="1" s="1"/>
  <c r="U4" i="1"/>
  <c r="K29" i="1"/>
  <c r="I17" i="1"/>
  <c r="I29" i="1"/>
  <c r="L29" i="1"/>
  <c r="L17" i="1"/>
  <c r="I16" i="5"/>
  <c r="W13" i="1"/>
  <c r="C20" i="3"/>
  <c r="W14" i="1"/>
  <c r="W15" i="1"/>
  <c r="W16" i="1"/>
  <c r="D37" i="5"/>
  <c r="N33" i="1"/>
  <c r="N24" i="1"/>
  <c r="N25" i="1"/>
  <c r="N21" i="1"/>
  <c r="N22" i="1"/>
  <c r="N11" i="1"/>
  <c r="N14" i="1"/>
  <c r="N15" i="1"/>
  <c r="N16" i="1"/>
  <c r="N23" i="1"/>
  <c r="N32" i="1"/>
  <c r="N9" i="1"/>
  <c r="N27" i="1"/>
  <c r="N28" i="1"/>
  <c r="N36" i="1"/>
  <c r="N20" i="1"/>
  <c r="N34" i="1"/>
  <c r="N8" i="1"/>
  <c r="E37" i="1"/>
  <c r="E38" i="1"/>
  <c r="E40" i="1"/>
  <c r="E39" i="1"/>
  <c r="I39" i="1" l="1"/>
  <c r="I40" i="1"/>
  <c r="I41" i="1" s="1"/>
  <c r="U25" i="1"/>
  <c r="W25" i="1" s="1"/>
  <c r="M17" i="1"/>
  <c r="U11" i="1"/>
  <c r="U19" i="1" s="1"/>
  <c r="V21" i="1" s="1"/>
  <c r="W21" i="1" s="1"/>
  <c r="Q2" i="1"/>
  <c r="D1" i="3"/>
  <c r="E21" i="1"/>
  <c r="N37" i="1" l="1"/>
  <c r="E27" i="1"/>
  <c r="W26" i="1"/>
  <c r="M26" i="1" s="1"/>
  <c r="N26" i="1" s="1"/>
  <c r="N29" i="1" s="1"/>
  <c r="M29" i="1" l="1"/>
  <c r="M38" i="1"/>
  <c r="N38" i="1" s="1"/>
  <c r="M40" i="1" l="1"/>
  <c r="K12" i="1"/>
  <c r="K17" i="1" s="1"/>
  <c r="J17" i="1"/>
  <c r="J39" i="1" s="1"/>
  <c r="K39" i="1" s="1"/>
  <c r="N39" i="1" s="1"/>
  <c r="J40" i="1" l="1"/>
  <c r="J41" i="1" s="1"/>
  <c r="K40" i="1"/>
  <c r="K41" i="1" s="1"/>
  <c r="N12" i="1"/>
  <c r="N17" i="1" s="1"/>
  <c r="N41" i="1" l="1"/>
  <c r="E29" i="1" s="1"/>
  <c r="L47" i="1" s="1"/>
  <c r="E31" i="1" l="1"/>
</calcChain>
</file>

<file path=xl/comments1.xml><?xml version="1.0" encoding="utf-8"?>
<comments xmlns="http://schemas.openxmlformats.org/spreadsheetml/2006/main">
  <authors>
    <author>Jackie Ciccone</author>
    <author>International Programs</author>
    <author>Ciccone, Jackie - cicconjb</author>
    <author>xdts</author>
    <author>cicconjb</author>
    <author>Jacqueline Ciccone</author>
  </authors>
  <commentList>
    <comment ref="E2" authorId="0" shapeId="0">
      <text>
        <r>
          <rPr>
            <sz val="10"/>
            <color indexed="81"/>
            <rFont val="Tahoma"/>
            <family val="2"/>
          </rPr>
          <t>insert estimated rate of exchange which will convert foreign currency line items into U.S. dollars</t>
        </r>
        <r>
          <rPr>
            <b/>
            <sz val="8"/>
            <color indexed="81"/>
            <rFont val="Tahoma"/>
            <family val="2"/>
          </rPr>
          <t xml:space="preserve">
</t>
        </r>
      </text>
    </comment>
    <comment ref="H2" authorId="1" shapeId="0">
      <text>
        <r>
          <rPr>
            <sz val="10"/>
            <color indexed="81"/>
            <rFont val="Tahoma"/>
            <family val="2"/>
          </rPr>
          <t>this cell gives the number of days inclusive from program start date to program end date; use as multiplier for meals, accommodations, daily expenses</t>
        </r>
      </text>
    </comment>
    <comment ref="I5" authorId="0" shapeId="0">
      <text>
        <r>
          <rPr>
            <sz val="10"/>
            <color indexed="81"/>
            <rFont val="Tahoma"/>
            <family val="2"/>
          </rPr>
          <t>funds to be spent on-site in local currency(ies)</t>
        </r>
        <r>
          <rPr>
            <b/>
            <sz val="8"/>
            <color indexed="81"/>
            <rFont val="Tahoma"/>
            <family val="2"/>
          </rPr>
          <t xml:space="preserve">
</t>
        </r>
      </text>
    </comment>
    <comment ref="J5" authorId="0" shapeId="0">
      <text>
        <r>
          <rPr>
            <sz val="10"/>
            <color indexed="81"/>
            <rFont val="Tahoma"/>
            <family val="2"/>
          </rPr>
          <t>funds to be spent on-site in local currency(ies)</t>
        </r>
        <r>
          <rPr>
            <b/>
            <sz val="8"/>
            <color indexed="81"/>
            <rFont val="Tahoma"/>
            <family val="2"/>
          </rPr>
          <t xml:space="preserve">
</t>
        </r>
      </text>
    </comment>
    <comment ref="K5" authorId="0" shapeId="0">
      <text>
        <r>
          <rPr>
            <sz val="10"/>
            <color indexed="81"/>
            <rFont val="Tahoma"/>
            <family val="2"/>
          </rPr>
          <t>foreign currency will be converted to U.S. dollars using exchange rate on page 1</t>
        </r>
        <r>
          <rPr>
            <b/>
            <sz val="8"/>
            <color indexed="81"/>
            <rFont val="Tahoma"/>
            <family val="2"/>
          </rPr>
          <t xml:space="preserve">
</t>
        </r>
      </text>
    </comment>
    <comment ref="L5" authorId="0"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M5" authorId="0" shapeId="0">
      <text>
        <r>
          <rPr>
            <sz val="10"/>
            <color indexed="81"/>
            <rFont val="Tahoma"/>
            <family val="2"/>
          </rPr>
          <t>payments made by check or reimbursements before or after program</t>
        </r>
        <r>
          <rPr>
            <b/>
            <sz val="8"/>
            <color indexed="81"/>
            <rFont val="Tahoma"/>
            <family val="2"/>
          </rPr>
          <t xml:space="preserve">
</t>
        </r>
      </text>
    </comment>
    <comment ref="N5" authorId="0" shapeId="0">
      <text>
        <r>
          <rPr>
            <sz val="10"/>
            <color indexed="81"/>
            <rFont val="Tahoma"/>
            <family val="2"/>
          </rPr>
          <t>will total across 4 columns</t>
        </r>
        <r>
          <rPr>
            <b/>
            <sz val="8"/>
            <color indexed="81"/>
            <rFont val="Tahoma"/>
            <family val="2"/>
          </rPr>
          <t xml:space="preserve">
</t>
        </r>
      </text>
    </comment>
    <comment ref="B6" authorId="0"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0" shapeId="0">
      <text>
        <r>
          <rPr>
            <sz val="10"/>
            <color indexed="81"/>
            <rFont val="Tahoma"/>
            <family val="2"/>
          </rPr>
          <t xml:space="preserve">official program title
</t>
        </r>
      </text>
    </comment>
    <comment ref="K7" authorId="2" shapeId="0">
      <text>
        <r>
          <rPr>
            <sz val="9"/>
            <color indexed="81"/>
            <rFont val="Tahoma"/>
            <family val="2"/>
          </rPr>
          <t xml:space="preserve">If the currency is U.S. dollars, use column I and an exchange rate of 1 in cell E2.
</t>
        </r>
      </text>
    </comment>
    <comment ref="B8" authorId="0" shapeId="0">
      <text>
        <r>
          <rPr>
            <sz val="10"/>
            <color indexed="81"/>
            <rFont val="Tahoma"/>
            <family val="2"/>
          </rPr>
          <t>official location of program, I.e. city(ies) and country(ies)</t>
        </r>
        <r>
          <rPr>
            <b/>
            <sz val="8"/>
            <color indexed="81"/>
            <rFont val="Tahoma"/>
            <family val="2"/>
          </rPr>
          <t xml:space="preserve">
</t>
        </r>
      </text>
    </comment>
    <comment ref="E8" authorId="1" shapeId="0">
      <text>
        <r>
          <rPr>
            <sz val="10"/>
            <color indexed="81"/>
            <rFont val="Tahoma"/>
            <family val="2"/>
          </rPr>
          <t>this cell gives the number of days inclusive from program start date to program end date; use as multiplier for meals, accommodations, daily expenses</t>
        </r>
      </text>
    </comment>
    <comment ref="H8" authorId="0" shapeId="0">
      <text>
        <r>
          <rPr>
            <sz val="11"/>
            <color indexed="81"/>
            <rFont val="Tahoma"/>
            <family val="2"/>
          </rPr>
          <t xml:space="preserve">lecture fees or honoraria
</t>
        </r>
      </text>
    </comment>
    <comment ref="P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0" shapeId="0">
      <text>
        <r>
          <rPr>
            <sz val="10"/>
            <color indexed="81"/>
            <rFont val="Tahoma"/>
            <family val="2"/>
          </rPr>
          <t>The official start date is the date that students are required to arrive.  This may include day(s) designated for orientation prior to the beginning of classes.</t>
        </r>
      </text>
    </comment>
    <comment ref="D9" authorId="0"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0" shapeId="0">
      <text>
        <r>
          <rPr>
            <sz val="10"/>
            <color indexed="81"/>
            <rFont val="Tahoma"/>
            <family val="2"/>
          </rPr>
          <t xml:space="preserve">site faculty salaries, classroom usage fees
</t>
        </r>
      </text>
    </comment>
    <comment ref="H10" authorId="0" shapeId="0">
      <text>
        <r>
          <rPr>
            <sz val="10"/>
            <color indexed="81"/>
            <rFont val="Tahoma"/>
            <family val="2"/>
          </rPr>
          <t>based on college rate of pay for summer teaching; total will include 7.65% for FICA contribution; OIP will verify amount in February 2006.</t>
        </r>
      </text>
    </comment>
    <comment ref="M10" authorId="2" shapeId="0">
      <text>
        <r>
          <rPr>
            <b/>
            <sz val="11"/>
            <color indexed="81"/>
            <rFont val="Tahoma"/>
            <family val="2"/>
          </rPr>
          <t xml:space="preserve">DO NOT TYPE HERE.
Salaries go on Budget Supplement B (green tab)
</t>
        </r>
        <r>
          <rPr>
            <sz val="9"/>
            <color indexed="81"/>
            <rFont val="Tahoma"/>
            <family val="2"/>
          </rPr>
          <t xml:space="preserve">
</t>
        </r>
      </text>
    </comment>
    <comment ref="N10" authorId="1" shapeId="0">
      <text>
        <r>
          <rPr>
            <sz val="9"/>
            <color indexed="81"/>
            <rFont val="Tahoma"/>
            <family val="2"/>
          </rPr>
          <t xml:space="preserve">Salary will be paid through JMU Payroll, direct deposit.  Program directors will receive 2/3 of the salary during the program.  Balance of 1/3 will be paid following completion and approval of program financial report  (to be released by International Accounting).
This cell will add FICA  which is 7.65% of gross salary.
</t>
        </r>
        <r>
          <rPr>
            <sz val="8"/>
            <color indexed="81"/>
            <rFont val="Tahoma"/>
            <family val="2"/>
          </rPr>
          <t xml:space="preserve">
</t>
        </r>
      </text>
    </comment>
    <comment ref="H11" authorId="0" shapeId="0">
      <text>
        <r>
          <rPr>
            <sz val="10"/>
            <color indexed="81"/>
            <rFont val="Tahoma"/>
            <family val="2"/>
          </rPr>
          <t>entrance fees, concerts, tours, etc.</t>
        </r>
      </text>
    </comment>
    <comment ref="H12" authorId="0" shapeId="0">
      <text>
        <r>
          <rPr>
            <sz val="10"/>
            <color indexed="81"/>
            <rFont val="Tahoma"/>
            <family val="2"/>
          </rPr>
          <t>text and resource guides</t>
        </r>
      </text>
    </comment>
    <comment ref="C13" authorId="2" shapeId="0">
      <text>
        <r>
          <rPr>
            <b/>
            <sz val="20"/>
            <color indexed="81"/>
            <rFont val="Tahoma"/>
            <family val="2"/>
          </rPr>
          <t>All students must be enrolled in the same number of credit hours.</t>
        </r>
      </text>
    </comment>
    <comment ref="H13" authorId="0" shapeId="0">
      <text>
        <r>
          <rPr>
            <sz val="10"/>
            <color indexed="81"/>
            <rFont val="Tahoma"/>
            <family val="2"/>
          </rPr>
          <t>limited to camera equipment, film, videocassettes, lab materials</t>
        </r>
      </text>
    </comment>
    <comment ref="M13" authorId="2" shapeId="0">
      <text>
        <r>
          <rPr>
            <b/>
            <sz val="12"/>
            <color indexed="81"/>
            <rFont val="Tahoma"/>
            <family val="2"/>
          </rPr>
          <t xml:space="preserve">DO NOT TYPE HERE. Equipment goes on Budget Supplement A (blue tab)
</t>
        </r>
        <r>
          <rPr>
            <sz val="9"/>
            <color indexed="81"/>
            <rFont val="Tahoma"/>
            <family val="2"/>
          </rPr>
          <t xml:space="preserve">
</t>
        </r>
      </text>
    </comment>
    <comment ref="H14" authorId="0" shapeId="0">
      <text>
        <r>
          <rPr>
            <sz val="10"/>
            <color indexed="81"/>
            <rFont val="Tahoma"/>
            <family val="2"/>
          </rPr>
          <t>ground transportation</t>
        </r>
        <r>
          <rPr>
            <b/>
            <sz val="8"/>
            <color indexed="81"/>
            <rFont val="Tahoma"/>
            <family val="2"/>
          </rPr>
          <t xml:space="preserve">
</t>
        </r>
      </text>
    </comment>
    <comment ref="H15" authorId="0" shapeId="0">
      <text>
        <r>
          <rPr>
            <sz val="10"/>
            <color indexed="81"/>
            <rFont val="Tahoma"/>
            <family val="2"/>
          </rPr>
          <t>off-site hotels and residences</t>
        </r>
      </text>
    </comment>
    <comment ref="H16" authorId="0"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0" shapeId="0">
      <text>
        <r>
          <rPr>
            <sz val="10"/>
            <color indexed="81"/>
            <rFont val="Tahoma"/>
            <family val="2"/>
          </rPr>
          <t>should represent total number of students enrolled</t>
        </r>
        <r>
          <rPr>
            <b/>
            <sz val="8"/>
            <color indexed="81"/>
            <rFont val="Tahoma"/>
            <family val="2"/>
          </rPr>
          <t xml:space="preserve">
</t>
        </r>
      </text>
    </comment>
    <comment ref="H20" authorId="0" shapeId="0">
      <text>
        <r>
          <rPr>
            <sz val="10"/>
            <color indexed="81"/>
            <rFont val="Tahoma"/>
            <family val="2"/>
          </rPr>
          <t>hotel or residence costs</t>
        </r>
      </text>
    </comment>
    <comment ref="P20" authorId="2"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0" shapeId="0">
      <text>
        <r>
          <rPr>
            <sz val="10"/>
            <color indexed="81"/>
            <rFont val="Tahoma"/>
            <family val="2"/>
          </rPr>
          <t>total revenue from student tuition and program fees</t>
        </r>
        <r>
          <rPr>
            <b/>
            <sz val="8"/>
            <color indexed="81"/>
            <rFont val="Tahoma"/>
            <family val="2"/>
          </rPr>
          <t xml:space="preserve">
</t>
        </r>
      </text>
    </comment>
    <comment ref="H21" authorId="0" shapeId="0">
      <text>
        <r>
          <rPr>
            <sz val="10"/>
            <color indexed="81"/>
            <rFont val="Tahoma"/>
            <family val="2"/>
          </rPr>
          <t>daily or weekly meal allowance, group meals</t>
        </r>
      </text>
    </comment>
    <comment ref="E23" authorId="0"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0" shapeId="0">
      <text>
        <r>
          <rPr>
            <sz val="10"/>
            <color indexed="81"/>
            <rFont val="Tahoma"/>
            <family val="2"/>
          </rPr>
          <t>wellness-related materials, I.e. OTC medications such as aspirin, water; fee to visit clinic</t>
        </r>
      </text>
    </comment>
    <comment ref="M26" authorId="2" shapeId="0">
      <text>
        <r>
          <rPr>
            <b/>
            <sz val="12"/>
            <color indexed="81"/>
            <rFont val="Tahoma"/>
            <family val="2"/>
          </rPr>
          <t>DO NOT TYPE HERE.
Insurance premiums auto-calculate.</t>
        </r>
      </text>
    </comment>
    <comment ref="E27" authorId="0" shapeId="0">
      <text>
        <r>
          <rPr>
            <sz val="10"/>
            <color indexed="81"/>
            <rFont val="Tahoma"/>
            <family val="2"/>
          </rPr>
          <t>sum of student revenue and other sources</t>
        </r>
      </text>
    </comment>
    <comment ref="P27" authorId="2" shapeId="0">
      <text>
        <r>
          <rPr>
            <b/>
            <sz val="9"/>
            <color indexed="81"/>
            <rFont val="Tahoma"/>
            <family val="2"/>
          </rPr>
          <t>should not include lecturer fees or other form of compensation</t>
        </r>
        <r>
          <rPr>
            <sz val="9"/>
            <color indexed="81"/>
            <rFont val="Tahoma"/>
            <family val="2"/>
          </rPr>
          <t xml:space="preserve">
</t>
        </r>
      </text>
    </comment>
    <comment ref="H28" authorId="0" shapeId="0">
      <text>
        <r>
          <rPr>
            <sz val="10"/>
            <color indexed="81"/>
            <rFont val="Tahoma"/>
            <family val="2"/>
          </rPr>
          <t xml:space="preserve">non-academic expenditures on behalf of students
</t>
        </r>
      </text>
    </comment>
    <comment ref="E29" authorId="0"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0" shapeId="0">
      <text>
        <r>
          <rPr>
            <sz val="10"/>
            <color indexed="81"/>
            <rFont val="Tahoma"/>
            <family val="2"/>
          </rPr>
          <t>faculty travel expenses:  airfare, ground transport, mileage</t>
        </r>
      </text>
    </comment>
    <comment ref="P32" authorId="2"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0" shapeId="0">
      <text>
        <r>
          <rPr>
            <sz val="10"/>
            <color indexed="81"/>
            <rFont val="Tahoma"/>
            <family val="2"/>
          </rPr>
          <t>costs for communicatino (fax, phone), material prep (photocopying, printing)</t>
        </r>
      </text>
    </comment>
    <comment ref="H34" authorId="0" shapeId="0">
      <text>
        <r>
          <rPr>
            <sz val="10"/>
            <color indexed="81"/>
            <rFont val="Tahoma"/>
            <family val="2"/>
          </rPr>
          <t>expenses for non-academic supplies, I.e. reference and record-keeping materials</t>
        </r>
      </text>
    </comment>
    <comment ref="H35" authorId="0" shapeId="0">
      <text>
        <r>
          <rPr>
            <sz val="10"/>
            <color indexed="81"/>
            <rFont val="Tahoma"/>
            <family val="2"/>
          </rPr>
          <t>stipend for program assistant for services to the program.  See Budget Supplement B.</t>
        </r>
      </text>
    </comment>
    <comment ref="M35" authorId="2" shapeId="0">
      <text>
        <r>
          <rPr>
            <b/>
            <sz val="12"/>
            <color indexed="81"/>
            <rFont val="Tahoma"/>
            <family val="2"/>
          </rPr>
          <t xml:space="preserve">DO NOT TYPE HERE.
Salaries go on Budget Supplement B (green tab)
</t>
        </r>
        <r>
          <rPr>
            <sz val="9"/>
            <color indexed="81"/>
            <rFont val="Tahoma"/>
            <family val="2"/>
          </rPr>
          <t xml:space="preserve">
</t>
        </r>
      </text>
    </comment>
    <comment ref="N35" authorId="1"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0" shapeId="0">
      <text>
        <r>
          <rPr>
            <sz val="10"/>
            <color indexed="81"/>
            <rFont val="Tahoma"/>
            <family val="2"/>
          </rPr>
          <t>non-academic expenses and those unrelated to students</t>
        </r>
      </text>
    </comment>
    <comment ref="E37" authorId="0"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N40" authorId="0" shapeId="0">
      <text>
        <r>
          <rPr>
            <sz val="10"/>
            <color indexed="81"/>
            <rFont val="Tahoma"/>
            <family val="2"/>
          </rPr>
          <t xml:space="preserve">total expense projection will forward to page 1 to cell C29
</t>
        </r>
        <r>
          <rPr>
            <b/>
            <sz val="8"/>
            <color indexed="81"/>
            <rFont val="Tahoma"/>
            <family val="2"/>
          </rPr>
          <t xml:space="preserve">
Includes 2% safety net to avoid underbudgeting; OIP will adjust/remove in March before final approval of budget.  Goal: to reduce student costs with lower program fee.
</t>
        </r>
      </text>
    </comment>
  </commentList>
</comments>
</file>

<file path=xl/comments2.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comments3.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sharedStrings.xml><?xml version="1.0" encoding="utf-8"?>
<sst xmlns="http://schemas.openxmlformats.org/spreadsheetml/2006/main" count="500" uniqueCount="381">
  <si>
    <t>JAMES MADISON UNIVERSITY</t>
  </si>
  <si>
    <t>SHORT-TERM INTERNATIONAL PROGRAMS</t>
  </si>
  <si>
    <t>During Program</t>
  </si>
  <si>
    <t>Directly from JMU</t>
  </si>
  <si>
    <t>PROGRAM EXPENSES:</t>
  </si>
  <si>
    <t>Foreign</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</si>
  <si>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</si>
  <si>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</si>
  <si>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</si>
  <si>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</si>
  <si>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</si>
  <si>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</si>
  <si>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</si>
  <si>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</si>
  <si>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</si>
  <si>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</si>
  <si>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</si>
  <si>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</si>
  <si>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</si>
  <si>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</si>
  <si>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</si>
  <si>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</si>
  <si>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</si>
  <si>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</si>
  <si>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</si>
  <si>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</si>
  <si>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</si>
  <si>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</si>
  <si>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</si>
  <si>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</si>
  <si>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</si>
  <si>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</si>
  <si>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</si>
  <si>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</si>
  <si>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</si>
  <si>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</si>
  <si>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</si>
  <si>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</si>
  <si>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</si>
  <si>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</si>
  <si>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</si>
  <si>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</si>
  <si>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</si>
  <si>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</si>
  <si>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</si>
  <si>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</si>
  <si>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</si>
  <si>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</si>
  <si>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</si>
  <si>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</si>
  <si>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</si>
  <si>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</si>
  <si>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Propriety and quantity of items has been discussed with OIP</t>
  </si>
  <si>
    <t>ITEM DESCRIPTION</t>
  </si>
  <si>
    <t>INDICATE RESPONSIBILITIES AS APPROPRIATE</t>
  </si>
  <si>
    <t>CATEGORY #</t>
  </si>
  <si>
    <t>approved:</t>
  </si>
  <si>
    <t>Designate source of funds: residual balance, current, other</t>
  </si>
  <si>
    <t>Executive Director, Office of International Programs</t>
  </si>
  <si>
    <r>
      <t xml:space="preserve">TOTAL EXPENSE PROJECTION </t>
    </r>
    <r>
      <rPr>
        <b/>
        <sz val="11"/>
        <color indexed="8"/>
        <rFont val="Arial Narrow"/>
        <family val="2"/>
      </rPr>
      <t>from page 2</t>
    </r>
    <r>
      <rPr>
        <b/>
        <sz val="12"/>
        <color indexed="8"/>
        <rFont val="Arial Narrow"/>
        <family val="2"/>
      </rPr>
      <t>:</t>
    </r>
  </si>
  <si>
    <t>PROGRAM USAGE                    SOURCE OF FUNDS</t>
  </si>
  <si>
    <t>Equipment and Gratuities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</si>
  <si>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</si>
  <si>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</si>
  <si>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</si>
  <si>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</si>
  <si>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OIP administrative expenses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</si>
  <si>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</si>
  <si>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</si>
  <si>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</si>
  <si>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</si>
  <si>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</si>
  <si>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</si>
  <si>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</si>
  <si>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</si>
  <si>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</si>
  <si>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</si>
  <si>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 xml:space="preserve">This 4-page document includes projected costs for program expenses stateside and abroad, including study abroad student and faculty expenses, equipment, gratuities, and personnel. </t>
  </si>
  <si>
    <t>Program Supplemental Fee</t>
  </si>
  <si>
    <t xml:space="preserve">Program Director   </t>
  </si>
  <si>
    <t xml:space="preserve">Director, Program Operations, OIP   </t>
  </si>
  <si>
    <t xml:space="preserve">Executive Director, OIP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</si>
  <si>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</si>
  <si>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</si>
  <si>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</si>
  <si>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</si>
  <si>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</si>
  <si>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</si>
  <si>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</si>
  <si>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</si>
  <si>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</si>
  <si>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</si>
  <si>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</si>
  <si>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</si>
  <si>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</si>
  <si>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</si>
  <si>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</si>
  <si>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</si>
  <si>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</si>
  <si>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</si>
  <si>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</si>
  <si>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</si>
  <si>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</si>
  <si>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</si>
  <si>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</si>
  <si>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</si>
  <si>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</si>
  <si>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Classroom/instructional equipment purchases or rentals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</si>
  <si>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</si>
  <si>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</si>
  <si>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</si>
  <si>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</si>
  <si>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</si>
  <si>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Purchases of office supplies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</si>
  <si>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</si>
  <si>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</si>
  <si>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</si>
  <si>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</si>
  <si>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</si>
  <si>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</si>
  <si>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</si>
  <si>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</si>
  <si>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 for non-teaching assistants:  complete Supplement B</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</si>
  <si>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</si>
  <si>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</si>
  <si>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</si>
  <si>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</si>
  <si>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</si>
  <si>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</si>
  <si>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</si>
  <si>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</si>
  <si>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</si>
  <si>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</si>
  <si>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</si>
  <si>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</si>
  <si>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</si>
  <si>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</si>
  <si>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</si>
  <si>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</si>
  <si>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</si>
  <si>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</si>
  <si>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</si>
  <si>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</si>
  <si>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</si>
  <si>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</si>
  <si>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</si>
  <si>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</si>
  <si>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</si>
  <si>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</si>
  <si>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</si>
  <si>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</si>
  <si>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</si>
  <si>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</si>
  <si>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</si>
  <si>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</si>
  <si>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</si>
  <si>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</si>
  <si>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</si>
  <si>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</si>
  <si>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</si>
  <si>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</si>
  <si>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</si>
  <si>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</si>
  <si>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</si>
  <si>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</si>
  <si>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</si>
  <si>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</si>
  <si>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</si>
  <si>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</si>
  <si>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</si>
  <si>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</si>
  <si>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Program Directors:</t>
  </si>
  <si>
    <t>Non-teaching Program Assistants:</t>
  </si>
  <si>
    <t xml:space="preserve">Non-teaching program assistants who do not plan to enroll for credit hours do not need to apply or be admitted to the program as a participant.  They will not be billed for a deposit, tuition, or a program fee.  </t>
  </si>
  <si>
    <t xml:space="preserve">Student Assistants:  </t>
  </si>
  <si>
    <t xml:space="preserve">Student assistants who plan to enroll for credit in the study abroad program should complete application forms to be considered for admission like all other participants.  They will be responsible for tuition and fees; their expenses as a participant are included in the program budget (with the rest of the participants).  </t>
  </si>
  <si>
    <t xml:space="preserve">Graduate Teaching Assistants:  </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</si>
  <si>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</si>
  <si>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</si>
  <si>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</si>
  <si>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</si>
  <si>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</si>
  <si>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</si>
  <si>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</si>
  <si>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</si>
  <si>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</si>
  <si>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</si>
  <si>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xml:space="preserve">Total from Budget Supplement B </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</si>
  <si>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</si>
  <si>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</si>
  <si>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</si>
  <si>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</si>
  <si>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</si>
  <si>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</si>
  <si>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</si>
  <si>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</si>
  <si>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</si>
  <si>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</si>
  <si>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2.5% of prepaid, point-of-sale, and ATM withdrawal expenses using VISA card (excludes stateside check/charge payments, salary, travel billed to OIP)</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</si>
  <si>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</si>
  <si>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</si>
  <si>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</si>
  <si>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</si>
  <si>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</si>
  <si>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</si>
  <si>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</si>
  <si>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housing costs for JMU Program Directors, Instructors, or Academic Leaders (see definitions on Budget Supplement B)</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</si>
  <si>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</si>
  <si>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</si>
  <si>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</si>
  <si>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</si>
  <si>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salaries paid to program assistants; enter on Budget Supplement B tab; FICA is calculated on budget worksheet</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</si>
  <si>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</si>
  <si>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</si>
  <si>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</si>
  <si>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</si>
  <si>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</si>
  <si>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</si>
  <si>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</si>
  <si>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</si>
  <si>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</si>
  <si>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</si>
  <si>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</si>
  <si>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</si>
  <si>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</si>
  <si>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</si>
  <si>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</si>
  <si>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</si>
  <si>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</si>
  <si>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</si>
  <si>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salary per Compensation Worksheet plus FICA</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</si>
  <si>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</si>
  <si>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</si>
  <si>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</si>
  <si>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</si>
  <si>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</si>
  <si>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</si>
  <si>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</si>
  <si>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</si>
  <si>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</si>
  <si>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</si>
  <si>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</si>
  <si>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</si>
  <si>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</si>
  <si>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</si>
  <si>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</si>
  <si>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</si>
  <si>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</si>
  <si>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</si>
  <si>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</si>
  <si>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</si>
  <si>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</si>
  <si>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</si>
  <si>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</si>
  <si>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</si>
  <si>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</si>
  <si>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</si>
  <si>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</si>
  <si>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OIP.  </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</si>
  <si>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</si>
  <si>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</si>
  <si>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</si>
  <si>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Salary amounts are determined by the OIP.  See </t>
    </r>
    <r>
      <rPr>
        <b/>
        <sz val="11"/>
        <color rgb="FFFF0000"/>
        <rFont val="Arial"/>
        <family val="2"/>
      </rPr>
      <t>Compensation Worksheet</t>
    </r>
    <r>
      <rPr>
        <b/>
        <sz val="11"/>
        <color theme="1"/>
        <rFont val="Arial"/>
        <family val="2"/>
      </rPr>
      <t xml:space="preserve"> for pay scale.</t>
    </r>
  </si>
  <si>
    <r>
      <t>For directors' coverage, enter the estimated # of days outside the program dates in</t>
    </r>
    <r>
      <rPr>
        <b/>
        <sz val="12"/>
        <color indexed="8"/>
        <rFont val="Arial Narrow"/>
        <family val="2"/>
      </rPr>
      <t xml:space="preserve"> cell T10</t>
    </r>
    <r>
      <rPr>
        <sz val="12"/>
        <color indexed="8"/>
        <rFont val="Arial Narrow"/>
        <family val="2"/>
      </rPr>
      <t>.</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</si>
  <si>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</si>
  <si>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</si>
  <si>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r>
      <t xml:space="preserve">Complete </t>
    </r>
    <r>
      <rPr>
        <b/>
        <sz val="11"/>
        <color rgb="FF00B050"/>
        <rFont val="Arial"/>
        <family val="2"/>
      </rPr>
      <t>Budget Supplement B</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</si>
  <si>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t>auto-calculator for program fee</t>
  </si>
  <si>
    <t>program fee should be at least this amount to balance to zero</t>
  </si>
  <si>
    <r>
      <t xml:space="preserve">Enter proposed equipment purchases on </t>
    </r>
    <r>
      <rPr>
        <b/>
        <sz val="11"/>
        <color rgb="FF0070C0"/>
        <rFont val="Arial"/>
        <family val="2"/>
      </rPr>
      <t>Budget Supplement A</t>
    </r>
    <r>
      <rPr>
        <sz val="11"/>
        <color indexed="8"/>
        <rFont val="Arial"/>
        <family val="2"/>
      </rPr>
      <t xml:space="preserve">; total will populate to </t>
    </r>
    <r>
      <rPr>
        <b/>
        <sz val="11"/>
        <color indexed="8"/>
        <rFont val="Arial"/>
        <family val="2"/>
      </rPr>
      <t>cell L13.</t>
    </r>
  </si>
  <si>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</si>
  <si>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</si>
  <si>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</si>
  <si>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</si>
  <si>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</si>
  <si>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</si>
  <si>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</si>
  <si>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5-day grace period to be confirmed by OIP</t>
  </si>
  <si>
    <t>4.75% of tuition and fee revenue</t>
  </si>
  <si>
    <t>FORMULA IN PLACE    =E20*0.0475</t>
  </si>
  <si>
    <t>Helpful for first-time directors!</t>
  </si>
  <si>
    <t>** List details on Budget Supplement A</t>
  </si>
  <si>
    <t>Student Assistant Compensation***</t>
  </si>
  <si>
    <t>$500 to $1,000</t>
  </si>
  <si>
    <t>$1,500 to $2,000</t>
  </si>
  <si>
    <t>***Student assistants should be paid based on the amount of work being performed for the program.</t>
  </si>
  <si>
    <t>revised 1/2014</t>
  </si>
  <si>
    <t>$500-$1,000</t>
  </si>
  <si>
    <t>$1,500-$2,000</t>
  </si>
  <si>
    <t xml:space="preserve">Graduate student assistants assigned to provide teaching support to the program director(s).  Graduate student assistants will be paid through JMU Payroll after the start of the program (not before). Required documentation:  federal and state tax forms, direct deposit authorization, completed I-9 employment eligibility form, and a criminal background check.  They may be paid a salary of $1,500 to $2,000, or less.  Expenses for airfare, on-site accommodations, meals, and other program-related expenses are to be paid by the assistant.  </t>
  </si>
  <si>
    <t xml:space="preserve">12-month employees receive a reduced salary of 60% of a summer school teaching salary, based on college and rank, or less depending on budget revenues.  </t>
  </si>
  <si>
    <t>OIP &amp; IA ONLY</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</si>
  <si>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</si>
  <si>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</si>
  <si>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</si>
  <si>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</si>
  <si>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</si>
  <si>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</si>
  <si>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</si>
  <si>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</si>
  <si>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</si>
  <si>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</si>
  <si>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</si>
  <si>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</si>
  <si>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</si>
  <si>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</si>
  <si>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</si>
  <si>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</si>
  <si>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</si>
  <si>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</si>
  <si>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</si>
  <si>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</si>
  <si>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Directors may include their own worksheets here for reference and detailed calculations.</t>
  </si>
  <si>
    <t xml:space="preserve">Descriptive notes go in this column </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</si>
  <si>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OIP based on the number of students and length of program.  </t>
    </r>
    <r>
      <rPr>
        <i/>
        <sz val="12"/>
        <color indexed="8"/>
        <rFont val="Arial Narrow"/>
        <family val="2"/>
      </rPr>
      <t>See chart on green tab "asst. compensation"</t>
    </r>
  </si>
  <si>
    <t>Student assistants may be selected within the group of participants IN a competitive process or with specific documented criteria.  Student assistants will be paid through JMU Payroll after the start of the program. Required documentation:  federal and state tax forms, direct deposit authorization, completed I-9 employment eligibility form, and a criminal background check.  They may be paid a salary of $500 to $1,000, or less.</t>
  </si>
  <si>
    <r>
      <t xml:space="preserve">Non-teaching program assistants will be paid through JMU Payroll after the start of the program.  Required documentation:  federal and state tax forms, direct deposit authorization, completed I-9 employment eligibility form, and a criminal background check.  </t>
    </r>
    <r>
      <rPr>
        <sz val="8"/>
        <color rgb="FFFF0000"/>
        <rFont val="Arial"/>
        <family val="2"/>
      </rPr>
      <t>Expenses for airfare, on-site accommodations, meals, and other program-related expenses are to be paid by the assistant.</t>
    </r>
    <r>
      <rPr>
        <sz val="8"/>
        <rFont val="Arial"/>
        <family val="2"/>
      </rPr>
      <t xml:space="preserve">  The assistant will be paid based on the number of days in-program/on-site and the number of student participants.  </t>
    </r>
  </si>
  <si>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</si>
  <si>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</si>
  <si>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insert at least the amount from cell I48 for minimum program fee</t>
  </si>
  <si>
    <t>COLLEGE AND RANK AS OF 10/1/15</t>
  </si>
  <si>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</si>
  <si>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</si>
  <si>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</si>
  <si>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</si>
  <si>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</si>
  <si>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</si>
  <si>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</si>
  <si>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</si>
  <si>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</si>
  <si>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</si>
  <si>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</si>
  <si>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</si>
  <si>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</si>
  <si>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</si>
  <si>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</si>
  <si>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</si>
  <si>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</si>
  <si>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</si>
  <si>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Faculty Member in Residence</t>
  </si>
  <si>
    <t>FMIR support person</t>
  </si>
  <si>
    <t>FMIR dependent children</t>
  </si>
  <si>
    <t>$400-1,000</t>
  </si>
  <si>
    <t>Student assistant (program participant)</t>
  </si>
  <si>
    <t>Compensation</t>
  </si>
  <si>
    <t>Paid over full year: 3-term programs $20,000; otherwise pro-rated for one- or two-terms ($6,666 or $13,333)</t>
  </si>
  <si>
    <t>$9,000 release funds to home dept</t>
  </si>
  <si>
    <t>SHORT-TERM PROGRAMS</t>
  </si>
  <si>
    <t>SEMESTER PROGRAMS</t>
  </si>
  <si>
    <t>Faculty Member in Residence expenses when with and/or while conducting business on behalf of the student group.</t>
  </si>
  <si>
    <t>FMIR support persons and/or dependent children:</t>
  </si>
  <si>
    <t>FMIR support person, e.g. spouse, partner, colleague who will be with on-site all or most of the program.  Dependent children:  18 and under, still in secondary school.</t>
  </si>
  <si>
    <t>JMU summer school salary per credit hour, or less*</t>
  </si>
  <si>
    <t>Summer salary by college/rank or less*</t>
  </si>
  <si>
    <t>** program participants covered as part of the group</t>
  </si>
  <si>
    <r>
      <rPr>
        <sz val="8"/>
        <rFont val="Arial"/>
        <family val="2"/>
      </rPr>
      <t xml:space="preserve">* </t>
    </r>
    <r>
      <rPr>
        <b/>
        <sz val="8"/>
        <rFont val="Arial"/>
        <family val="2"/>
      </rPr>
      <t>12-month Employees:</t>
    </r>
  </si>
  <si>
    <t>* 12-month Employees:</t>
  </si>
  <si>
    <t>No**</t>
  </si>
  <si>
    <t>GRADUATE PROGRAMS</t>
  </si>
  <si>
    <t>various</t>
  </si>
  <si>
    <t>BUDGET PROJECTION FOR 2017</t>
  </si>
  <si>
    <t>Tuition and fees for Summer 2017 will be available in January; this projection is based on the previous year's rates.</t>
  </si>
  <si>
    <r>
      <t xml:space="preserve">Program Director enters info into </t>
    </r>
    <r>
      <rPr>
        <b/>
        <sz val="11"/>
        <rFont val="Arial"/>
        <family val="2"/>
      </rPr>
      <t xml:space="preserve">shaded </t>
    </r>
    <r>
      <rPr>
        <b/>
        <sz val="11"/>
        <color rgb="FF00B0F0"/>
        <rFont val="Arial"/>
        <family val="2"/>
      </rPr>
      <t>BLUE</t>
    </r>
    <r>
      <rPr>
        <b/>
        <sz val="11"/>
        <color rgb="FFCCFFFF"/>
        <rFont val="Arial"/>
        <family val="2"/>
      </rPr>
      <t xml:space="preserve"> </t>
    </r>
    <r>
      <rPr>
        <sz val="11"/>
        <rFont val="Arial"/>
        <family val="2"/>
      </rPr>
      <t>cells only.  OIP and IA staff will verify extended totals.</t>
    </r>
  </si>
  <si>
    <r>
      <t xml:space="preserve">~~ </t>
    </r>
    <r>
      <rPr>
        <b/>
        <sz val="14"/>
        <color indexed="9"/>
        <rFont val="Arial Narrow"/>
        <family val="2"/>
      </rPr>
      <t xml:space="preserve">this row will not print </t>
    </r>
    <r>
      <rPr>
        <b/>
        <sz val="14"/>
        <color indexed="13"/>
        <rFont val="Arial Narrow"/>
        <family val="2"/>
      </rPr>
      <t xml:space="preserve">~~ PLEASE DO NOT CHANGE PAGE SIZE ~~ PLEASE DO NOT ADD LINES OR COLUMNS ~~ PLEASE TYPE ONLY IN CELLS SHADED IN </t>
    </r>
    <r>
      <rPr>
        <b/>
        <sz val="14"/>
        <color theme="8" tint="0.39997558519241921"/>
        <rFont val="Arial Narrow"/>
        <family val="2"/>
      </rPr>
      <t>BLUE</t>
    </r>
    <r>
      <rPr>
        <b/>
        <sz val="14"/>
        <color indexed="13"/>
        <rFont val="Arial Narrow"/>
        <family val="2"/>
      </rPr>
      <t xml:space="preserve"> ~~ this row will not print ~~ PLEASE DO NOT CHANGE PAGE SIZE ~~ PLEASE DO NOT ADD LINES OR COLUMNS ~~ PLEASE TYPE ONLY IN CELLS SHADED IN BLUE ~~ </t>
    </r>
  </si>
  <si>
    <t>Daily/weekly meal cost per student (stipends or prepaid)</t>
  </si>
  <si>
    <t>Director's meals--estimate per diem/report actual with receipts</t>
  </si>
  <si>
    <t xml:space="preserve">Graduate assistants who do not enroll for credit hours do not need to apply or be admitted to the program as participants.  They will not be billed for deposit, tuition, or a program fee.  </t>
  </si>
  <si>
    <t xml:space="preserve">Program directors are paid a summer teaching salary per course, based on college and rank, or less depending on budget revenues, to be disbursed in two parts--two or three consecutive disbursements on scheduled University payroll dates during the program and the final disbursement after the program financial report is approved by International Accounting. </t>
  </si>
  <si>
    <t>BUDGET PROJECTION/SUMMER 2017</t>
  </si>
  <si>
    <t>U.S. budgets with U.S. $ currency.</t>
  </si>
  <si>
    <r>
      <t xml:space="preserve">Final projection should be submitted to the OIP for approval by </t>
    </r>
    <r>
      <rPr>
        <b/>
        <sz val="11"/>
        <rFont val="Arial"/>
        <family val="2"/>
      </rPr>
      <t>March 16, 2017.</t>
    </r>
  </si>
  <si>
    <r>
      <t xml:space="preserve">OIP sets the program fee (in </t>
    </r>
    <r>
      <rPr>
        <b/>
        <sz val="11"/>
        <rFont val="Arial"/>
        <family val="2"/>
      </rPr>
      <t>cell B17</t>
    </r>
    <r>
      <rPr>
        <sz val="11"/>
        <rFont val="Arial"/>
        <family val="2"/>
      </rPr>
      <t xml:space="preserve">) and requests the University Business Office to add charges to students' accounts after </t>
    </r>
    <r>
      <rPr>
        <b/>
        <sz val="11"/>
        <rFont val="Arial"/>
        <family val="2"/>
      </rPr>
      <t>April 1, 2017.</t>
    </r>
  </si>
  <si>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</si>
  <si>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</si>
  <si>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</si>
  <si>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</si>
  <si>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t>currency #1</t>
  </si>
  <si>
    <t>currency #2</t>
  </si>
  <si>
    <t>Exchange rate(s)</t>
  </si>
  <si>
    <r>
      <t xml:space="preserve">date that students are required to </t>
    </r>
    <r>
      <rPr>
        <u/>
        <sz val="9"/>
        <color theme="6" tint="-0.499984740745262"/>
        <rFont val="Arial Narrow"/>
        <family val="2"/>
      </rPr>
      <t>arrive</t>
    </r>
  </si>
  <si>
    <t xml:space="preserve">5% of revenue for OIP admin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</si>
</sst>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83"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sz val="8"/>
      <name val="Arial"/>
      <family val="2"/>
    </font>
    <font>
      <i/>
      <sz val="12"/>
      <color indexed="8"/>
      <name val="Arial Narrow"/>
      <family val="2"/>
    </font>
    <font>
      <b/>
      <sz val="8"/>
      <name val="Arial"/>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0"/>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C00000"/>
      <name val="Arial"/>
      <family val="2"/>
    </font>
    <font>
      <b/>
      <sz val="12"/>
      <color rgb="FFC00000"/>
      <name val="Arial Narrow"/>
      <family val="2"/>
    </font>
    <font>
      <b/>
      <i/>
      <sz val="12"/>
      <color rgb="FFFF0000"/>
      <name val="Arial Narrow"/>
      <family val="2"/>
    </font>
    <font>
      <sz val="8"/>
      <color rgb="FFFF0000"/>
      <name val="Arial"/>
      <family val="2"/>
    </font>
    <font>
      <b/>
      <i/>
      <sz val="11"/>
      <color rgb="FFFF0000"/>
      <name val="Arial"/>
      <family val="2"/>
    </font>
    <font>
      <b/>
      <sz val="10"/>
      <color rgb="FFFF0000"/>
      <name val="Arial Narrow"/>
      <family val="2"/>
    </font>
    <font>
      <i/>
      <sz val="8"/>
      <name val="Arial"/>
      <family val="2"/>
    </font>
    <font>
      <b/>
      <sz val="11"/>
      <color rgb="FFCCFFFF"/>
      <name val="Arial"/>
      <family val="2"/>
    </font>
    <font>
      <b/>
      <sz val="11"/>
      <color rgb="FF00B0F0"/>
      <name val="Arial"/>
      <family val="2"/>
    </font>
    <font>
      <b/>
      <sz val="14"/>
      <color theme="8" tint="0.39997558519241921"/>
      <name val="Arial Narrow"/>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i/>
      <sz val="12"/>
      <color indexed="81"/>
      <name val="Tahoma"/>
      <family val="2"/>
    </font>
    <font>
      <b/>
      <i/>
      <sz val="20"/>
      <color indexed="81"/>
      <name val="Tahoma"/>
      <family val="2"/>
    </font>
    <font>
      <b/>
      <sz val="20"/>
      <color indexed="81"/>
      <name val="Tahoma"/>
      <family val="2"/>
    </font>
    <font>
      <b/>
      <sz val="22"/>
      <color indexed="81"/>
      <name val="Tahoma"/>
      <family val="2"/>
    </font>
    <font>
      <b/>
      <sz val="14"/>
      <color indexed="81"/>
      <name val="Tahoma"/>
      <family val="2"/>
    </font>
    <font>
      <u/>
      <sz val="9"/>
      <color theme="6" tint="-0.499984740745262"/>
      <name val="Arial Narrow"/>
      <family val="2"/>
    </font>
  </fonts>
  <fills count="1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66"/>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59999389629810485"/>
        <bgColor indexed="64"/>
      </patternFill>
    </fill>
  </fills>
  <borders count="3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cellStyleXfs>
  <cellXfs count="330">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center"/>
    </xf>
    <xf numFmtId="0" fontId="10" fillId="0" borderId="0" xfId="0" applyFont="1" applyAlignment="1">
      <alignment horizontal="left" vertical="center" wrapText="1"/>
    </xf>
    <xf numFmtId="0" fontId="25"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49" fontId="35" fillId="0" borderId="0" xfId="3" applyNumberFormat="1" applyFont="1"/>
    <xf numFmtId="0" fontId="37" fillId="0" borderId="0" xfId="0" applyFont="1" applyAlignment="1">
      <alignment horizontal="left"/>
    </xf>
    <xf numFmtId="49" fontId="35" fillId="0" borderId="0" xfId="3" applyNumberFormat="1" applyFont="1" applyAlignment="1">
      <alignment horizontal="left" vertical="center"/>
    </xf>
    <xf numFmtId="49" fontId="35" fillId="0" borderId="0" xfId="3" applyNumberFormat="1" applyFont="1" applyAlignment="1">
      <alignment horizontal="left"/>
    </xf>
    <xf numFmtId="49" fontId="38" fillId="0" borderId="0" xfId="3" applyNumberFormat="1" applyFont="1" applyAlignment="1"/>
    <xf numFmtId="0" fontId="34" fillId="0" borderId="0" xfId="0" applyFont="1"/>
    <xf numFmtId="0" fontId="36" fillId="0" borderId="0" xfId="0" applyFont="1"/>
    <xf numFmtId="0" fontId="39" fillId="0" borderId="0" xfId="0" applyFont="1"/>
    <xf numFmtId="0" fontId="15" fillId="8" borderId="22" xfId="0" applyFont="1" applyFill="1" applyBorder="1"/>
    <xf numFmtId="0" fontId="40" fillId="0" borderId="0" xfId="0" applyFont="1" applyAlignment="1">
      <alignment horizontal="center"/>
    </xf>
    <xf numFmtId="164" fontId="16" fillId="0" borderId="8" xfId="1" applyNumberFormat="1" applyFont="1" applyBorder="1" applyAlignment="1">
      <alignment horizontal="center"/>
    </xf>
    <xf numFmtId="49" fontId="38" fillId="0" borderId="0" xfId="3" applyNumberFormat="1" applyFont="1"/>
    <xf numFmtId="49" fontId="38" fillId="0" borderId="23" xfId="3" applyNumberFormat="1" applyFont="1" applyBorder="1" applyAlignment="1"/>
    <xf numFmtId="49" fontId="38" fillId="0" borderId="16" xfId="3" applyNumberFormat="1" applyFont="1" applyBorder="1" applyAlignment="1">
      <alignment vertical="center"/>
    </xf>
    <xf numFmtId="49" fontId="38" fillId="4" borderId="10" xfId="3" applyNumberFormat="1" applyFont="1" applyFill="1" applyBorder="1" applyAlignment="1">
      <alignment horizontal="center" vertical="center"/>
    </xf>
    <xf numFmtId="49" fontId="38" fillId="0" borderId="10" xfId="3" applyNumberFormat="1" applyFont="1" applyBorder="1" applyAlignment="1">
      <alignment vertical="center"/>
    </xf>
    <xf numFmtId="0" fontId="42" fillId="5" borderId="10" xfId="0" applyFont="1" applyFill="1" applyBorder="1" applyAlignment="1">
      <alignment horizontal="center" vertical="center" wrapText="1"/>
    </xf>
    <xf numFmtId="49" fontId="42" fillId="0" borderId="0" xfId="3" applyNumberFormat="1" applyFont="1" applyAlignment="1"/>
    <xf numFmtId="166" fontId="38" fillId="3" borderId="22" xfId="3" applyNumberFormat="1" applyFont="1" applyFill="1" applyBorder="1" applyAlignment="1">
      <alignment vertical="center"/>
    </xf>
    <xf numFmtId="166" fontId="38" fillId="0" borderId="0" xfId="3" applyNumberFormat="1" applyFont="1" applyFill="1" applyBorder="1" applyAlignment="1">
      <alignment horizontal="right" vertical="center"/>
    </xf>
    <xf numFmtId="166" fontId="42" fillId="0" borderId="0" xfId="3" applyNumberFormat="1" applyFont="1" applyFill="1" applyBorder="1" applyAlignment="1">
      <alignment horizontal="left" vertical="center"/>
    </xf>
    <xf numFmtId="166" fontId="42" fillId="0" borderId="0" xfId="3" applyNumberFormat="1" applyFont="1" applyFill="1" applyBorder="1" applyAlignment="1">
      <alignment horizontal="right" vertical="center"/>
    </xf>
    <xf numFmtId="49" fontId="42" fillId="0" borderId="0" xfId="3" applyNumberFormat="1" applyFont="1"/>
    <xf numFmtId="166" fontId="38" fillId="0" borderId="0" xfId="3" applyNumberFormat="1" applyFont="1" applyFill="1" applyBorder="1" applyAlignment="1">
      <alignment horizontal="left" vertical="center"/>
    </xf>
    <xf numFmtId="49" fontId="38" fillId="0" borderId="0" xfId="3" applyNumberFormat="1" applyFont="1" applyAlignment="1">
      <alignment horizontal="center" vertical="center"/>
    </xf>
    <xf numFmtId="49" fontId="38" fillId="0" borderId="19" xfId="3" applyNumberFormat="1" applyFont="1" applyBorder="1" applyAlignment="1">
      <alignment vertic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8" borderId="17" xfId="0" applyFont="1" applyFill="1" applyBorder="1"/>
    <xf numFmtId="6" fontId="15" fillId="0" borderId="0" xfId="0" applyNumberFormat="1" applyFont="1" applyBorder="1" applyAlignment="1">
      <alignment horizontal="center"/>
    </xf>
    <xf numFmtId="6" fontId="15" fillId="8" borderId="10" xfId="0" applyNumberFormat="1" applyFont="1" applyFill="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2" xfId="0" applyFont="1" applyFill="1" applyBorder="1"/>
    <xf numFmtId="0" fontId="15" fillId="8" borderId="16" xfId="0" applyFont="1" applyFill="1" applyBorder="1"/>
    <xf numFmtId="0" fontId="15" fillId="8" borderId="10" xfId="0" applyFont="1" applyFill="1" applyBorder="1" applyAlignment="1">
      <alignment horizontal="center"/>
    </xf>
    <xf numFmtId="1" fontId="43" fillId="8" borderId="22"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6" fontId="15" fillId="0" borderId="24" xfId="0" applyNumberFormat="1" applyFont="1" applyBorder="1"/>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9" fontId="38" fillId="0" borderId="0" xfId="3" applyNumberFormat="1" applyFont="1" applyBorder="1" applyAlignment="1"/>
    <xf numFmtId="42" fontId="11" fillId="2" borderId="25" xfId="2" applyNumberFormat="1" applyFont="1" applyFill="1" applyBorder="1"/>
    <xf numFmtId="0" fontId="11" fillId="0" borderId="0" xfId="0" applyFont="1" applyFill="1"/>
    <xf numFmtId="0" fontId="29" fillId="8" borderId="17" xfId="0" applyFont="1" applyFill="1" applyBorder="1"/>
    <xf numFmtId="0" fontId="29" fillId="8" borderId="21" xfId="0" applyFont="1" applyFill="1" applyBorder="1"/>
    <xf numFmtId="165" fontId="9" fillId="9" borderId="10" xfId="2" applyNumberFormat="1" applyFont="1" applyFill="1" applyBorder="1" applyAlignment="1">
      <alignment horizontal="center"/>
    </xf>
    <xf numFmtId="0" fontId="55"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49" fontId="62" fillId="0" borderId="0" xfId="3" applyNumberFormat="1" applyFont="1"/>
    <xf numFmtId="0" fontId="63" fillId="0" borderId="0" xfId="0" applyFont="1"/>
    <xf numFmtId="0" fontId="64" fillId="0" borderId="0" xfId="0" applyFont="1" applyAlignment="1">
      <alignment horizontal="center"/>
    </xf>
    <xf numFmtId="0" fontId="17" fillId="0" borderId="10" xfId="0" applyFont="1" applyBorder="1" applyAlignment="1">
      <alignment vertical="center" wrapText="1"/>
    </xf>
    <xf numFmtId="0" fontId="38" fillId="0" borderId="0" xfId="0" applyFont="1"/>
    <xf numFmtId="0" fontId="19" fillId="6" borderId="3" xfId="0" applyFont="1" applyFill="1" applyBorder="1" applyAlignment="1">
      <alignment vertical="center"/>
    </xf>
    <xf numFmtId="0" fontId="42" fillId="6" borderId="0" xfId="0" applyFont="1" applyFill="1" applyBorder="1" applyAlignment="1">
      <alignment horizontal="center"/>
    </xf>
    <xf numFmtId="0" fontId="42" fillId="6" borderId="0" xfId="0" applyFont="1" applyFill="1" applyBorder="1" applyAlignment="1">
      <alignment horizontal="center" vertical="center"/>
    </xf>
    <xf numFmtId="0" fontId="17" fillId="0" borderId="22" xfId="0" applyFont="1" applyBorder="1" applyAlignment="1">
      <alignment vertical="center" wrapText="1"/>
    </xf>
    <xf numFmtId="0" fontId="17" fillId="9" borderId="0" xfId="0" applyFont="1" applyFill="1" applyBorder="1" applyAlignment="1">
      <alignment vertical="center" wrapText="1"/>
    </xf>
    <xf numFmtId="0" fontId="17" fillId="9" borderId="24" xfId="0" applyFont="1" applyFill="1" applyBorder="1" applyAlignment="1">
      <alignment vertical="center" wrapText="1"/>
    </xf>
    <xf numFmtId="0" fontId="17" fillId="7" borderId="10" xfId="0" applyFont="1" applyFill="1" applyBorder="1" applyAlignment="1">
      <alignment vertical="center" wrapText="1"/>
    </xf>
    <xf numFmtId="0" fontId="42" fillId="6" borderId="0" xfId="0" applyFont="1" applyFill="1"/>
    <xf numFmtId="0" fontId="42" fillId="6" borderId="4" xfId="0" applyFont="1" applyFill="1" applyBorder="1" applyAlignment="1">
      <alignment vertical="center"/>
    </xf>
    <xf numFmtId="0" fontId="42" fillId="9" borderId="0" xfId="0" applyFont="1" applyFill="1"/>
    <xf numFmtId="0" fontId="42" fillId="9" borderId="24" xfId="0" applyFont="1" applyFill="1" applyBorder="1"/>
    <xf numFmtId="0" fontId="17" fillId="9" borderId="1" xfId="0" applyFont="1" applyFill="1" applyBorder="1" applyAlignment="1">
      <alignment vertical="center" wrapText="1"/>
    </xf>
    <xf numFmtId="0" fontId="17" fillId="9" borderId="19" xfId="0" applyFont="1" applyFill="1" applyBorder="1" applyAlignment="1">
      <alignment vertical="center" wrapText="1"/>
    </xf>
    <xf numFmtId="0" fontId="38" fillId="0" borderId="0" xfId="0" applyFont="1" applyAlignment="1">
      <alignment vertical="center"/>
    </xf>
    <xf numFmtId="0" fontId="17" fillId="0" borderId="0" xfId="0" applyFont="1" applyAlignment="1">
      <alignment vertical="center" wrapText="1"/>
    </xf>
    <xf numFmtId="0" fontId="25" fillId="0" borderId="0" xfId="0" applyFont="1" applyAlignment="1">
      <alignment horizontal="left" vertical="center" wrapText="1"/>
    </xf>
    <xf numFmtId="0" fontId="56" fillId="5" borderId="0" xfId="0" applyFont="1" applyFill="1"/>
    <xf numFmtId="0" fontId="9" fillId="5" borderId="0" xfId="0" applyFont="1" applyFill="1"/>
    <xf numFmtId="0" fontId="11" fillId="5" borderId="0" xfId="0" applyFont="1" applyFill="1"/>
    <xf numFmtId="0" fontId="57" fillId="5" borderId="0" xfId="0" applyFont="1" applyFill="1"/>
    <xf numFmtId="5" fontId="11" fillId="5" borderId="0" xfId="0" applyNumberFormat="1" applyFont="1" applyFill="1"/>
    <xf numFmtId="0" fontId="21" fillId="5" borderId="0" xfId="0" applyFont="1" applyFill="1"/>
    <xf numFmtId="0" fontId="44" fillId="5" borderId="0" xfId="0" applyFont="1" applyFill="1" applyAlignment="1">
      <alignment horizontal="right"/>
    </xf>
    <xf numFmtId="164" fontId="11" fillId="5" borderId="0" xfId="1" applyNumberFormat="1" applyFont="1" applyFill="1"/>
    <xf numFmtId="165" fontId="45" fillId="5" borderId="11" xfId="2" applyNumberFormat="1" applyFont="1" applyFill="1" applyBorder="1" applyAlignment="1">
      <alignment horizontal="center"/>
    </xf>
    <xf numFmtId="0" fontId="22" fillId="5" borderId="0" xfId="0" applyFont="1" applyFill="1"/>
    <xf numFmtId="0" fontId="49" fillId="5" borderId="0" xfId="0" applyFont="1" applyFill="1"/>
    <xf numFmtId="0" fontId="51" fillId="5" borderId="0" xfId="0" applyFont="1" applyFill="1"/>
    <xf numFmtId="0" fontId="16" fillId="5" borderId="0" xfId="0" applyFont="1" applyFill="1" applyBorder="1"/>
    <xf numFmtId="0" fontId="24" fillId="5" borderId="0" xfId="0" applyFont="1" applyFill="1" applyBorder="1"/>
    <xf numFmtId="0" fontId="65" fillId="5" borderId="0" xfId="0" applyFont="1" applyFill="1"/>
    <xf numFmtId="0" fontId="42" fillId="12" borderId="10" xfId="0" applyFont="1" applyFill="1" applyBorder="1" applyAlignment="1">
      <alignment horizontal="center" vertical="center" wrapText="1"/>
    </xf>
    <xf numFmtId="6" fontId="42" fillId="5" borderId="10" xfId="0" applyNumberFormat="1" applyFont="1" applyFill="1" applyBorder="1" applyAlignment="1">
      <alignment horizontal="center" vertical="center" wrapText="1"/>
    </xf>
    <xf numFmtId="0" fontId="67" fillId="5" borderId="1" xfId="0" applyFont="1" applyFill="1" applyBorder="1"/>
    <xf numFmtId="5" fontId="68" fillId="0" borderId="0" xfId="0" applyNumberFormat="1" applyFont="1" applyBorder="1" applyAlignment="1">
      <alignment horizontal="center"/>
    </xf>
    <xf numFmtId="0" fontId="42" fillId="13"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 fillId="0" borderId="0" xfId="0" applyFont="1"/>
    <xf numFmtId="0" fontId="10" fillId="5" borderId="0" xfId="0" applyFont="1" applyFill="1" applyBorder="1" applyAlignment="1">
      <alignment horizontal="center"/>
    </xf>
    <xf numFmtId="7" fontId="18" fillId="5" borderId="0" xfId="0" applyNumberFormat="1" applyFont="1" applyFill="1" applyBorder="1" applyAlignment="1">
      <alignment horizontal="center"/>
    </xf>
    <xf numFmtId="0" fontId="15" fillId="5" borderId="0" xfId="0" applyFont="1" applyFill="1" applyBorder="1" applyAlignment="1">
      <alignment horizontal="right"/>
    </xf>
    <xf numFmtId="0" fontId="11" fillId="5" borderId="10" xfId="0" applyFont="1" applyFill="1" applyBorder="1" applyAlignment="1">
      <alignment horizontal="center"/>
    </xf>
    <xf numFmtId="0" fontId="42" fillId="10" borderId="1" xfId="0" applyFont="1" applyFill="1" applyBorder="1" applyAlignment="1">
      <alignment horizontal="center"/>
    </xf>
    <xf numFmtId="0" fontId="42" fillId="11" borderId="19" xfId="0" applyFont="1" applyFill="1" applyBorder="1" applyAlignment="1">
      <alignment horizontal="center"/>
    </xf>
    <xf numFmtId="0" fontId="19" fillId="0" borderId="10" xfId="0" applyFont="1" applyBorder="1" applyAlignment="1">
      <alignment vertical="center" wrapText="1"/>
    </xf>
    <xf numFmtId="166" fontId="38" fillId="5" borderId="10" xfId="3" applyNumberFormat="1" applyFont="1" applyFill="1" applyBorder="1" applyAlignment="1">
      <alignment horizontal="center" vertical="center"/>
    </xf>
    <xf numFmtId="166" fontId="38" fillId="13" borderId="10" xfId="3" applyNumberFormat="1" applyFont="1" applyFill="1" applyBorder="1" applyAlignment="1">
      <alignment horizontal="center" vertical="center"/>
    </xf>
    <xf numFmtId="0" fontId="42" fillId="5" borderId="6" xfId="0" applyFont="1" applyFill="1" applyBorder="1" applyAlignment="1">
      <alignment horizontal="center" vertical="center" wrapText="1"/>
    </xf>
    <xf numFmtId="0" fontId="35" fillId="0" borderId="0" xfId="0" applyFont="1" applyAlignment="1">
      <alignment vertical="top" wrapText="1"/>
    </xf>
    <xf numFmtId="0" fontId="35" fillId="0" borderId="0" xfId="0" applyFont="1" applyAlignment="1">
      <alignment vertical="center" wrapText="1"/>
    </xf>
    <xf numFmtId="15" fontId="9" fillId="14" borderId="17" xfId="0" applyNumberFormat="1" applyFont="1" applyFill="1" applyBorder="1" applyAlignment="1">
      <alignment horizontal="center"/>
    </xf>
    <xf numFmtId="3" fontId="11" fillId="14" borderId="10" xfId="1" applyNumberFormat="1" applyFont="1" applyFill="1" applyBorder="1" applyAlignment="1">
      <alignment horizontal="center"/>
    </xf>
    <xf numFmtId="3" fontId="11" fillId="14" borderId="6" xfId="1" applyNumberFormat="1" applyFont="1" applyFill="1" applyBorder="1" applyAlignment="1">
      <alignment horizontal="center"/>
    </xf>
    <xf numFmtId="165" fontId="9" fillId="14" borderId="11" xfId="2" applyNumberFormat="1" applyFont="1" applyFill="1" applyBorder="1" applyAlignment="1">
      <alignment horizontal="center"/>
    </xf>
    <xf numFmtId="42" fontId="12" fillId="14" borderId="11" xfId="0" applyNumberFormat="1" applyFont="1" applyFill="1" applyBorder="1"/>
    <xf numFmtId="3" fontId="11" fillId="14" borderId="10" xfId="1" applyNumberFormat="1" applyFont="1" applyFill="1" applyBorder="1"/>
    <xf numFmtId="42" fontId="11" fillId="14" borderId="10" xfId="2" applyNumberFormat="1" applyFont="1" applyFill="1" applyBorder="1"/>
    <xf numFmtId="42" fontId="11" fillId="14" borderId="6" xfId="2" applyNumberFormat="1" applyFont="1" applyFill="1" applyBorder="1"/>
    <xf numFmtId="42" fontId="11" fillId="14" borderId="2" xfId="2" applyNumberFormat="1" applyFont="1" applyFill="1" applyBorder="1"/>
    <xf numFmtId="42" fontId="11" fillId="14" borderId="20" xfId="2" applyNumberFormat="1" applyFont="1" applyFill="1" applyBorder="1"/>
    <xf numFmtId="164" fontId="11" fillId="14" borderId="10" xfId="1" applyNumberFormat="1" applyFont="1" applyFill="1" applyBorder="1"/>
    <xf numFmtId="44" fontId="11" fillId="14" borderId="10" xfId="2" applyFont="1" applyFill="1" applyBorder="1"/>
    <xf numFmtId="44" fontId="11" fillId="14" borderId="6" xfId="2" applyFont="1" applyFill="1" applyBorder="1"/>
    <xf numFmtId="164" fontId="11" fillId="14" borderId="2" xfId="1" applyNumberFormat="1" applyFont="1" applyFill="1" applyBorder="1"/>
    <xf numFmtId="164" fontId="11" fillId="14" borderId="2" xfId="1" applyNumberFormat="1" applyFont="1" applyFill="1" applyBorder="1" applyAlignment="1">
      <alignment horizontal="center"/>
    </xf>
    <xf numFmtId="164" fontId="11" fillId="14" borderId="10" xfId="1" applyNumberFormat="1" applyFont="1" applyFill="1" applyBorder="1" applyAlignment="1">
      <alignment horizontal="center"/>
    </xf>
    <xf numFmtId="0" fontId="9" fillId="15" borderId="0" xfId="0" applyFont="1" applyFill="1" applyBorder="1" applyAlignment="1">
      <alignment horizontal="center"/>
    </xf>
    <xf numFmtId="1" fontId="9" fillId="15" borderId="0" xfId="0" applyNumberFormat="1" applyFont="1" applyFill="1" applyBorder="1" applyAlignment="1">
      <alignment horizontal="center"/>
    </xf>
    <xf numFmtId="42" fontId="12" fillId="15" borderId="11" xfId="0" applyNumberFormat="1" applyFont="1" applyFill="1" applyBorder="1"/>
    <xf numFmtId="42" fontId="11" fillId="15" borderId="11" xfId="0" applyNumberFormat="1" applyFont="1" applyFill="1" applyBorder="1"/>
    <xf numFmtId="42" fontId="11" fillId="15" borderId="11" xfId="2" applyNumberFormat="1" applyFont="1" applyFill="1" applyBorder="1"/>
    <xf numFmtId="44" fontId="16" fillId="15" borderId="11" xfId="2" applyFont="1" applyFill="1" applyBorder="1"/>
    <xf numFmtId="42" fontId="10" fillId="15" borderId="10" xfId="2" applyNumberFormat="1" applyFont="1" applyFill="1" applyBorder="1"/>
    <xf numFmtId="165" fontId="11" fillId="14" borderId="2" xfId="2" applyNumberFormat="1" applyFont="1" applyFill="1" applyBorder="1"/>
    <xf numFmtId="0" fontId="11" fillId="14" borderId="2" xfId="0" applyFont="1" applyFill="1" applyBorder="1"/>
    <xf numFmtId="165" fontId="1" fillId="14" borderId="2" xfId="2" applyNumberFormat="1" applyFont="1" applyFill="1" applyBorder="1"/>
    <xf numFmtId="0" fontId="11" fillId="14" borderId="10" xfId="0" applyFont="1" applyFill="1" applyBorder="1"/>
    <xf numFmtId="165" fontId="1" fillId="14" borderId="10" xfId="2" applyNumberFormat="1" applyFont="1" applyFill="1" applyBorder="1"/>
    <xf numFmtId="1" fontId="21" fillId="15" borderId="10" xfId="0" applyNumberFormat="1" applyFont="1" applyFill="1" applyBorder="1" applyAlignment="1">
      <alignment horizontal="center" vertical="center"/>
    </xf>
    <xf numFmtId="6" fontId="9" fillId="15" borderId="11" xfId="0" applyNumberFormat="1" applyFont="1" applyFill="1" applyBorder="1" applyAlignment="1">
      <alignment horizontal="center"/>
    </xf>
    <xf numFmtId="15" fontId="15" fillId="15" borderId="10" xfId="0" applyNumberFormat="1" applyFont="1" applyFill="1" applyBorder="1" applyAlignment="1">
      <alignment horizontal="center"/>
    </xf>
    <xf numFmtId="3" fontId="51" fillId="14" borderId="11" xfId="1" applyNumberFormat="1" applyFont="1" applyFill="1" applyBorder="1" applyAlignment="1">
      <alignment horizontal="center"/>
    </xf>
    <xf numFmtId="1" fontId="51" fillId="15" borderId="2" xfId="0" applyNumberFormat="1" applyFont="1" applyFill="1" applyBorder="1" applyAlignment="1">
      <alignment horizontal="center"/>
    </xf>
    <xf numFmtId="0" fontId="51" fillId="15" borderId="10" xfId="0" applyFont="1" applyFill="1" applyBorder="1" applyAlignment="1">
      <alignment horizontal="center"/>
    </xf>
    <xf numFmtId="1" fontId="51" fillId="15" borderId="10" xfId="0" applyNumberFormat="1" applyFont="1" applyFill="1" applyBorder="1" applyAlignment="1">
      <alignment horizontal="center"/>
    </xf>
    <xf numFmtId="0" fontId="73" fillId="0" borderId="0" xfId="0" applyFont="1" applyFill="1"/>
    <xf numFmtId="165" fontId="11" fillId="2" borderId="12" xfId="2" applyNumberFormat="1" applyFont="1" applyFill="1" applyBorder="1"/>
    <xf numFmtId="42" fontId="11" fillId="6" borderId="10" xfId="2" applyNumberFormat="1" applyFont="1" applyFill="1" applyBorder="1"/>
    <xf numFmtId="42" fontId="11" fillId="6" borderId="22" xfId="2" applyNumberFormat="1" applyFont="1" applyFill="1" applyBorder="1"/>
    <xf numFmtId="5" fontId="74" fillId="0" borderId="0" xfId="0" applyNumberFormat="1" applyFont="1" applyBorder="1" applyAlignment="1">
      <alignment horizontal="center"/>
    </xf>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3" fillId="16" borderId="0" xfId="0" applyFont="1" applyFill="1" applyAlignment="1">
      <alignment vertical="center"/>
    </xf>
    <xf numFmtId="0" fontId="32" fillId="16" borderId="0" xfId="0" applyFont="1" applyFill="1"/>
    <xf numFmtId="0" fontId="9" fillId="16" borderId="0" xfId="0" applyFont="1" applyFill="1"/>
    <xf numFmtId="0" fontId="11" fillId="16" borderId="0" xfId="0" applyFont="1" applyFill="1"/>
    <xf numFmtId="164" fontId="11" fillId="16" borderId="0" xfId="1" applyNumberFormat="1" applyFont="1" applyFill="1"/>
    <xf numFmtId="5" fontId="11" fillId="16" borderId="0" xfId="0" applyNumberFormat="1" applyFont="1" applyFill="1"/>
    <xf numFmtId="5" fontId="11" fillId="16" borderId="0" xfId="0" applyNumberFormat="1" applyFont="1" applyFill="1" applyAlignment="1">
      <alignment horizontal="left"/>
    </xf>
    <xf numFmtId="0" fontId="21" fillId="16" borderId="0" xfId="0" applyFont="1" applyFill="1"/>
    <xf numFmtId="0" fontId="15" fillId="16" borderId="0" xfId="0" applyFont="1" applyFill="1"/>
    <xf numFmtId="0" fontId="15" fillId="15" borderId="1" xfId="0" applyFont="1" applyFill="1" applyBorder="1" applyAlignment="1">
      <alignment horizontal="center"/>
    </xf>
    <xf numFmtId="0" fontId="10" fillId="15" borderId="1" xfId="0" applyFont="1" applyFill="1" applyBorder="1" applyAlignment="1"/>
    <xf numFmtId="5" fontId="11" fillId="15" borderId="1" xfId="0" applyNumberFormat="1" applyFont="1" applyFill="1" applyBorder="1"/>
    <xf numFmtId="0" fontId="10" fillId="12" borderId="1" xfId="0" applyFont="1" applyFill="1" applyBorder="1" applyAlignment="1">
      <alignment horizontal="center"/>
    </xf>
    <xf numFmtId="0" fontId="54" fillId="17" borderId="0" xfId="0" applyFont="1" applyFill="1"/>
    <xf numFmtId="0" fontId="10" fillId="15" borderId="17" xfId="0" applyFont="1" applyFill="1" applyBorder="1" applyAlignment="1">
      <alignment horizontal="left"/>
    </xf>
    <xf numFmtId="0" fontId="10" fillId="18" borderId="0" xfId="0" applyFont="1" applyFill="1" applyBorder="1" applyAlignment="1">
      <alignment horizontal="left"/>
    </xf>
    <xf numFmtId="0" fontId="1" fillId="14" borderId="17" xfId="0" applyFont="1" applyFill="1" applyBorder="1"/>
    <xf numFmtId="0" fontId="75" fillId="17" borderId="0" xfId="0" applyFont="1" applyFill="1" applyBorder="1" applyAlignment="1">
      <alignment horizontal="left"/>
    </xf>
    <xf numFmtId="42" fontId="11" fillId="6" borderId="11" xfId="2" applyNumberFormat="1" applyFont="1" applyFill="1" applyBorder="1"/>
    <xf numFmtId="167" fontId="15" fillId="0" borderId="0" xfId="0" applyNumberFormat="1" applyFont="1" applyAlignment="1">
      <alignment horizontal="center"/>
    </xf>
    <xf numFmtId="3" fontId="11" fillId="2" borderId="3" xfId="1" applyNumberFormat="1" applyFont="1" applyFill="1" applyBorder="1"/>
    <xf numFmtId="3" fontId="11" fillId="6" borderId="12" xfId="1" applyNumberFormat="1" applyFont="1" applyFill="1" applyBorder="1"/>
    <xf numFmtId="0" fontId="16" fillId="0" borderId="26" xfId="0" applyFont="1" applyBorder="1" applyAlignment="1">
      <alignment horizontal="center"/>
    </xf>
    <xf numFmtId="0" fontId="9" fillId="0" borderId="27" xfId="0" applyFont="1" applyBorder="1"/>
    <xf numFmtId="168" fontId="16" fillId="14" borderId="20" xfId="1" applyNumberFormat="1" applyFont="1" applyFill="1" applyBorder="1" applyAlignment="1">
      <alignment horizontal="center"/>
    </xf>
    <xf numFmtId="168" fontId="16" fillId="14" borderId="30" xfId="1" applyNumberFormat="1" applyFont="1" applyFill="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0" fillId="0" borderId="0" xfId="0" applyFont="1" applyAlignment="1">
      <alignment horizontal="center"/>
    </xf>
    <xf numFmtId="0" fontId="9" fillId="14" borderId="1" xfId="0" applyFont="1" applyFill="1" applyBorder="1" applyAlignment="1">
      <alignment horizontal="center"/>
    </xf>
    <xf numFmtId="0" fontId="10" fillId="14" borderId="17" xfId="0" applyFont="1" applyFill="1" applyBorder="1" applyAlignment="1">
      <alignment horizontal="center"/>
    </xf>
    <xf numFmtId="15" fontId="9" fillId="14"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5" borderId="0" xfId="0" applyFont="1" applyFill="1" applyBorder="1" applyAlignment="1">
      <alignment horizontal="left" vertical="center" wrapText="1"/>
    </xf>
    <xf numFmtId="6" fontId="15" fillId="8" borderId="6" xfId="0" applyNumberFormat="1" applyFont="1" applyFill="1" applyBorder="1" applyAlignment="1">
      <alignment horizontal="center" vertical="center" wrapText="1"/>
    </xf>
    <xf numFmtId="6" fontId="15" fillId="8" borderId="4" xfId="0" applyNumberFormat="1" applyFont="1" applyFill="1" applyBorder="1" applyAlignment="1">
      <alignment horizontal="center" vertical="center" wrapText="1"/>
    </xf>
    <xf numFmtId="6" fontId="15" fillId="8" borderId="2" xfId="0"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0" xfId="1" applyNumberFormat="1" applyFont="1" applyBorder="1" applyAlignment="1">
      <alignment horizontal="center"/>
    </xf>
    <xf numFmtId="164" fontId="19" fillId="0" borderId="24"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3" fillId="8" borderId="6" xfId="0" applyNumberFormat="1" applyFont="1" applyFill="1" applyBorder="1" applyAlignment="1">
      <alignment horizontal="center" vertical="center" wrapText="1"/>
    </xf>
    <xf numFmtId="1" fontId="43" fillId="8" borderId="4" xfId="0" applyNumberFormat="1" applyFont="1" applyFill="1" applyBorder="1" applyAlignment="1">
      <alignment horizontal="center" vertical="center" wrapText="1"/>
    </xf>
    <xf numFmtId="1" fontId="43" fillId="8" borderId="2" xfId="0" applyNumberFormat="1" applyFont="1" applyFill="1" applyBorder="1" applyAlignment="1">
      <alignment horizontal="center" vertical="center" wrapText="1"/>
    </xf>
    <xf numFmtId="0" fontId="16" fillId="5" borderId="0" xfId="0" applyFont="1" applyFill="1" applyBorder="1" applyAlignment="1">
      <alignment horizontal="left" vertical="center" wrapText="1"/>
    </xf>
    <xf numFmtId="0" fontId="26" fillId="0" borderId="0" xfId="0" applyFont="1" applyAlignment="1">
      <alignment horizontal="left" wrapText="1"/>
    </xf>
    <xf numFmtId="0" fontId="10" fillId="0" borderId="1" xfId="0" applyFont="1" applyBorder="1" applyAlignment="1">
      <alignment horizontal="center" vertical="center"/>
    </xf>
    <xf numFmtId="0" fontId="11" fillId="14" borderId="10" xfId="0" applyFont="1" applyFill="1" applyBorder="1" applyAlignment="1">
      <alignment horizontal="left"/>
    </xf>
    <xf numFmtId="0" fontId="9" fillId="14" borderId="22" xfId="0" applyFont="1" applyFill="1" applyBorder="1" applyAlignment="1">
      <alignment horizontal="center"/>
    </xf>
    <xf numFmtId="0" fontId="9" fillId="14" borderId="17" xfId="0" applyFont="1" applyFill="1" applyBorder="1" applyAlignment="1">
      <alignment horizontal="center"/>
    </xf>
    <xf numFmtId="0" fontId="9" fillId="14" borderId="16"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14" borderId="22" xfId="1" applyNumberFormat="1" applyFont="1" applyFill="1" applyBorder="1" applyAlignment="1">
      <alignment horizontal="center"/>
    </xf>
    <xf numFmtId="164" fontId="11" fillId="14" borderId="17" xfId="1" applyNumberFormat="1" applyFont="1" applyFill="1" applyBorder="1" applyAlignment="1">
      <alignment horizontal="center"/>
    </xf>
    <xf numFmtId="0" fontId="19" fillId="0" borderId="21" xfId="0" applyFont="1" applyBorder="1" applyAlignment="1">
      <alignment horizontal="center" vertical="center" wrapText="1"/>
    </xf>
    <xf numFmtId="49" fontId="41" fillId="0" borderId="0" xfId="3" applyNumberFormat="1" applyFont="1" applyBorder="1" applyAlignment="1">
      <alignment horizontal="center"/>
    </xf>
    <xf numFmtId="49" fontId="38" fillId="0" borderId="0" xfId="3" applyNumberFormat="1" applyFont="1" applyFill="1" applyBorder="1" applyAlignment="1">
      <alignment horizontal="center" vertical="center"/>
    </xf>
    <xf numFmtId="49" fontId="42" fillId="12" borderId="10" xfId="3" applyNumberFormat="1" applyFont="1" applyFill="1" applyBorder="1" applyAlignment="1">
      <alignment horizontal="center" vertical="center"/>
    </xf>
    <xf numFmtId="0" fontId="35" fillId="0" borderId="0" xfId="0" applyFont="1" applyAlignment="1">
      <alignment horizontal="left" vertical="top" wrapText="1"/>
    </xf>
    <xf numFmtId="0" fontId="42" fillId="6" borderId="6"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2" xfId="0" applyFont="1" applyFill="1" applyBorder="1" applyAlignment="1">
      <alignment horizontal="center" vertical="center" wrapText="1"/>
    </xf>
    <xf numFmtId="166" fontId="38" fillId="14" borderId="22" xfId="3" applyNumberFormat="1" applyFont="1" applyFill="1" applyBorder="1" applyAlignment="1">
      <alignment horizontal="center" vertical="center"/>
    </xf>
    <xf numFmtId="166" fontId="38" fillId="14" borderId="16" xfId="3" applyNumberFormat="1" applyFont="1" applyFill="1" applyBorder="1" applyAlignment="1">
      <alignment horizontal="center" vertical="center"/>
    </xf>
    <xf numFmtId="0" fontId="35" fillId="0" borderId="0" xfId="0" applyFont="1" applyAlignment="1">
      <alignment horizontal="left" vertical="center" wrapText="1"/>
    </xf>
    <xf numFmtId="0" fontId="42" fillId="12" borderId="10" xfId="3" applyNumberFormat="1" applyFont="1" applyFill="1" applyBorder="1" applyAlignment="1">
      <alignment horizontal="center" vertical="center" textRotation="180"/>
    </xf>
    <xf numFmtId="49" fontId="42" fillId="0" borderId="0" xfId="3" applyNumberFormat="1" applyFont="1" applyBorder="1" applyAlignment="1">
      <alignment horizontal="center"/>
    </xf>
    <xf numFmtId="0" fontId="69" fillId="0" borderId="0" xfId="0" applyFont="1" applyAlignment="1">
      <alignment horizontal="left" vertical="top" wrapText="1"/>
    </xf>
    <xf numFmtId="0" fontId="42" fillId="6" borderId="5"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37" fillId="0" borderId="0" xfId="0" applyFont="1" applyAlignment="1">
      <alignment horizontal="left" vertical="top" wrapText="1"/>
    </xf>
    <xf numFmtId="0" fontId="42" fillId="5" borderId="22" xfId="0" applyFont="1" applyFill="1" applyBorder="1" applyAlignment="1">
      <alignment horizontal="center" vertical="center" wrapText="1"/>
    </xf>
    <xf numFmtId="0" fontId="42" fillId="5" borderId="16"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99"/>
      <color rgb="FFFFCCFF"/>
      <color rgb="FFCCFFFF"/>
      <color rgb="FFCCFFCC"/>
      <color rgb="FFBC0CA3"/>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101600</xdr:colOff>
      <xdr:row>1</xdr:row>
      <xdr:rowOff>111125</xdr:rowOff>
    </xdr:from>
    <xdr:to>
      <xdr:col>0</xdr:col>
      <xdr:colOff>901700</xdr:colOff>
      <xdr:row>4</xdr:row>
      <xdr:rowOff>111760</xdr:rowOff>
    </xdr:to>
    <xdr:pic>
      <xdr:nvPicPr>
        <xdr:cNvPr id="1111" name="Picture 7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101600" y="466725"/>
          <a:ext cx="800100" cy="793115"/>
        </a:xfrm>
        <a:prstGeom prst="rect">
          <a:avLst/>
        </a:prstGeom>
        <a:solidFill>
          <a:schemeClr val="accent4">
            <a:lumMod val="60000"/>
            <a:lumOff val="40000"/>
          </a:schemeClr>
        </a:solidFill>
        <a:ln w="9525">
          <a:noFill/>
          <a:miter lim="800000"/>
          <a:headEnd/>
          <a:tailEnd/>
        </a:ln>
      </xdr:spPr>
    </xdr:pic>
    <xdr:clientData/>
  </xdr:twoCellAnchor>
  <xdr:twoCellAnchor>
    <xdr:from>
      <xdr:col>0</xdr:col>
      <xdr:colOff>101600</xdr:colOff>
      <xdr:row>1</xdr:row>
      <xdr:rowOff>111125</xdr:rowOff>
    </xdr:from>
    <xdr:to>
      <xdr:col>0</xdr:col>
      <xdr:colOff>901700</xdr:colOff>
      <xdr:row>4</xdr:row>
      <xdr:rowOff>81280</xdr:rowOff>
    </xdr:to>
    <xdr:pic>
      <xdr:nvPicPr>
        <xdr:cNvPr id="3" name="Picture 7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101600" y="466725"/>
          <a:ext cx="800100" cy="762635"/>
        </a:xfrm>
        <a:prstGeom prst="rect">
          <a:avLst/>
        </a:prstGeom>
        <a:solidFill>
          <a:schemeClr val="accent4">
            <a:lumMod val="60000"/>
            <a:lumOff val="40000"/>
          </a:schemeClr>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28</xdr:row>
      <xdr:rowOff>28575</xdr:rowOff>
    </xdr:from>
    <xdr:to>
      <xdr:col>2</xdr:col>
      <xdr:colOff>1143000</xdr:colOff>
      <xdr:row>31</xdr:row>
      <xdr:rowOff>190500</xdr:rowOff>
    </xdr:to>
    <xdr:pic>
      <xdr:nvPicPr>
        <xdr:cNvPr id="2053"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3981450" y="5762625"/>
          <a:ext cx="76200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twoCellAnchor>
    <xdr:from>
      <xdr:col>4</xdr:col>
      <xdr:colOff>88900</xdr:colOff>
      <xdr:row>29</xdr:row>
      <xdr:rowOff>215900</xdr:rowOff>
    </xdr:from>
    <xdr:to>
      <xdr:col>4</xdr:col>
      <xdr:colOff>850900</xdr:colOff>
      <xdr:row>33</xdr:row>
      <xdr:rowOff>22225</xdr:rowOff>
    </xdr:to>
    <xdr:pic>
      <xdr:nvPicPr>
        <xdr:cNvPr id="7" name="Picture 4"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5295900" y="7620000"/>
          <a:ext cx="76200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9"/>
  <sheetViews>
    <sheetView tabSelected="1" zoomScale="75" zoomScaleNormal="75" zoomScaleSheetLayoutView="75" workbookViewId="0">
      <selection activeCell="M37" sqref="M37"/>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10" width="16.140625" style="24" customWidth="1"/>
    <col min="11" max="11" width="16.140625" style="25" customWidth="1"/>
    <col min="12" max="13" width="16.140625" style="13" customWidth="1"/>
    <col min="14" max="14" width="16.140625" style="25" customWidth="1"/>
    <col min="15" max="15" width="0.5703125" style="1" customWidth="1"/>
    <col min="16" max="16" width="47" style="1" customWidth="1"/>
    <col min="17" max="17" width="88.5703125" style="47" customWidth="1"/>
    <col min="18" max="18" width="1.140625" style="52" customWidth="1"/>
    <col min="19" max="19" width="1.5703125" style="12" customWidth="1"/>
    <col min="20" max="20" width="31.42578125" style="12" customWidth="1"/>
    <col min="21" max="22" width="11.140625" style="12" customWidth="1"/>
    <col min="23" max="23" width="16.140625" style="12" customWidth="1"/>
    <col min="24" max="24" width="0.5703125" style="1" customWidth="1"/>
    <col min="25" max="16384" width="9.140625" style="1"/>
  </cols>
  <sheetData>
    <row r="1" spans="1:26" s="237" customFormat="1" ht="27.75" customHeight="1" thickBot="1" x14ac:dyDescent="0.25">
      <c r="A1" s="236" t="s">
        <v>363</v>
      </c>
      <c r="I1" s="238"/>
      <c r="J1" s="238"/>
      <c r="K1" s="239"/>
      <c r="L1" s="239"/>
      <c r="M1" s="239"/>
      <c r="N1" s="239"/>
      <c r="Q1" s="240"/>
      <c r="R1" s="240"/>
    </row>
    <row r="2" spans="1:26" ht="21" customHeight="1" x14ac:dyDescent="0.3">
      <c r="B2" s="140" t="s">
        <v>0</v>
      </c>
      <c r="D2" s="262" t="s">
        <v>378</v>
      </c>
      <c r="E2" s="263"/>
      <c r="H2" s="249" t="s">
        <v>102</v>
      </c>
      <c r="I2" s="250">
        <f>B7</f>
        <v>0</v>
      </c>
      <c r="J2" s="250"/>
      <c r="K2" s="250"/>
      <c r="L2" s="250"/>
      <c r="M2" s="250"/>
      <c r="N2" s="251"/>
      <c r="P2" s="57" t="s">
        <v>115</v>
      </c>
      <c r="Q2" s="252">
        <f>I2</f>
        <v>0</v>
      </c>
      <c r="R2" s="254"/>
      <c r="S2" s="255"/>
      <c r="T2" s="257" t="s">
        <v>273</v>
      </c>
      <c r="U2" s="257"/>
      <c r="V2" s="257"/>
      <c r="W2" s="253"/>
    </row>
    <row r="3" spans="1:26" ht="21" customHeight="1" x14ac:dyDescent="0.3">
      <c r="B3" s="140" t="s">
        <v>1</v>
      </c>
      <c r="D3" s="266" t="s">
        <v>376</v>
      </c>
      <c r="E3" s="264">
        <v>1.45</v>
      </c>
      <c r="H3" s="259">
        <f>E3</f>
        <v>1.45</v>
      </c>
      <c r="I3" s="278" t="s">
        <v>83</v>
      </c>
      <c r="J3" s="279"/>
      <c r="K3" s="280"/>
      <c r="L3" s="278" t="s">
        <v>84</v>
      </c>
      <c r="M3" s="280"/>
      <c r="N3" s="13"/>
      <c r="P3" s="295" t="s">
        <v>116</v>
      </c>
      <c r="Q3" s="175" t="s">
        <v>276</v>
      </c>
      <c r="R3" s="53"/>
      <c r="T3" s="128" t="s">
        <v>247</v>
      </c>
    </row>
    <row r="4" spans="1:26" ht="21" customHeight="1" thickBot="1" x14ac:dyDescent="0.35">
      <c r="B4" s="140" t="s">
        <v>360</v>
      </c>
      <c r="D4" s="267" t="s">
        <v>377</v>
      </c>
      <c r="E4" s="265">
        <v>1.1399999999999999</v>
      </c>
      <c r="H4" s="259">
        <f>E4</f>
        <v>1.1399999999999999</v>
      </c>
      <c r="I4" s="281" t="s">
        <v>2</v>
      </c>
      <c r="J4" s="282"/>
      <c r="K4" s="283"/>
      <c r="L4" s="281" t="s">
        <v>3</v>
      </c>
      <c r="M4" s="283"/>
      <c r="N4" s="13"/>
      <c r="P4" s="295"/>
      <c r="Q4" s="175" t="s">
        <v>274</v>
      </c>
      <c r="R4" s="53"/>
      <c r="T4" s="12" t="s">
        <v>242</v>
      </c>
      <c r="U4" s="226">
        <f>B9</f>
        <v>42865</v>
      </c>
    </row>
    <row r="5" spans="1:26" ht="21" customHeight="1" x14ac:dyDescent="0.3">
      <c r="H5" s="2" t="s">
        <v>4</v>
      </c>
      <c r="I5" s="106" t="s">
        <v>5</v>
      </c>
      <c r="J5" s="106" t="s">
        <v>5</v>
      </c>
      <c r="K5" s="107" t="s">
        <v>33</v>
      </c>
      <c r="L5" s="108" t="s">
        <v>92</v>
      </c>
      <c r="M5" s="109" t="s">
        <v>94</v>
      </c>
      <c r="N5" s="110" t="s">
        <v>6</v>
      </c>
      <c r="P5" s="295"/>
      <c r="Q5" s="175" t="s">
        <v>275</v>
      </c>
      <c r="R5" s="55"/>
      <c r="T5" s="12" t="s">
        <v>243</v>
      </c>
      <c r="U5" s="226">
        <f>D9</f>
        <v>42897</v>
      </c>
    </row>
    <row r="6" spans="1:26" ht="21" customHeight="1" thickBot="1" x14ac:dyDescent="0.35">
      <c r="A6" s="11" t="s">
        <v>67</v>
      </c>
      <c r="B6" s="269"/>
      <c r="C6" s="269"/>
      <c r="D6" s="269"/>
      <c r="I6" s="81" t="s">
        <v>376</v>
      </c>
      <c r="J6" s="81" t="s">
        <v>377</v>
      </c>
      <c r="K6" s="111" t="s">
        <v>34</v>
      </c>
      <c r="L6" s="112" t="s">
        <v>93</v>
      </c>
      <c r="M6" s="111" t="s">
        <v>95</v>
      </c>
      <c r="N6" s="113" t="s">
        <v>7</v>
      </c>
      <c r="P6" s="174" t="s">
        <v>251</v>
      </c>
      <c r="Q6" s="167" t="s">
        <v>272</v>
      </c>
      <c r="R6" s="53"/>
      <c r="T6" s="12" t="s">
        <v>244</v>
      </c>
      <c r="U6" s="229">
        <f>IF(COUNT($B$9:$D$9)=2,$D$9-$B$9+1,"")</f>
        <v>33</v>
      </c>
      <c r="Y6" s="46"/>
      <c r="Z6" s="46"/>
    </row>
    <row r="7" spans="1:26" ht="21" customHeight="1" x14ac:dyDescent="0.3">
      <c r="A7" s="11" t="s">
        <v>8</v>
      </c>
      <c r="B7" s="270"/>
      <c r="C7" s="270"/>
      <c r="D7" s="270"/>
      <c r="H7" s="2" t="s">
        <v>63</v>
      </c>
      <c r="I7" s="235" t="s">
        <v>292</v>
      </c>
      <c r="J7" s="235" t="s">
        <v>292</v>
      </c>
      <c r="K7" s="180" t="s">
        <v>317</v>
      </c>
      <c r="L7" s="180" t="s">
        <v>291</v>
      </c>
      <c r="M7" s="235" t="s">
        <v>292</v>
      </c>
      <c r="N7" s="180" t="s">
        <v>317</v>
      </c>
      <c r="P7" s="176" t="s">
        <v>373</v>
      </c>
      <c r="Q7" s="179" t="s">
        <v>313</v>
      </c>
      <c r="R7" s="54"/>
      <c r="S7" s="48"/>
      <c r="T7" s="12" t="s">
        <v>245</v>
      </c>
      <c r="U7" s="230">
        <f>IF(U5="","",CEILING(U6/30,1))</f>
        <v>2</v>
      </c>
      <c r="Y7" s="46"/>
    </row>
    <row r="8" spans="1:26" ht="21" customHeight="1" x14ac:dyDescent="0.3">
      <c r="A8" s="11" t="s">
        <v>32</v>
      </c>
      <c r="B8" s="271"/>
      <c r="C8" s="271"/>
      <c r="D8" s="271"/>
      <c r="E8" s="212" t="s">
        <v>96</v>
      </c>
      <c r="H8" s="1" t="s">
        <v>9</v>
      </c>
      <c r="I8" s="201"/>
      <c r="J8" s="201"/>
      <c r="K8" s="40">
        <f>(I8*$E$3)+(J8*$E$4)</f>
        <v>0</v>
      </c>
      <c r="L8" s="233">
        <v>0</v>
      </c>
      <c r="M8" s="202">
        <v>0</v>
      </c>
      <c r="N8" s="33">
        <f t="shared" ref="N8:N16" si="0">SUM(K8:M8)</f>
        <v>0</v>
      </c>
      <c r="P8" s="132" t="s">
        <v>190</v>
      </c>
      <c r="Q8" s="256"/>
      <c r="U8" s="135" t="s">
        <v>277</v>
      </c>
      <c r="Y8" s="46"/>
    </row>
    <row r="9" spans="1:26" ht="21" customHeight="1" thickBot="1" x14ac:dyDescent="0.35">
      <c r="A9" s="11" t="s">
        <v>10</v>
      </c>
      <c r="B9" s="196">
        <v>42865</v>
      </c>
      <c r="C9" s="11" t="s">
        <v>11</v>
      </c>
      <c r="D9" s="196">
        <v>42897</v>
      </c>
      <c r="E9" s="213">
        <f>IF(COUNT($B$9:$D$9)=2,$D$9-$B$9+1,"")</f>
        <v>33</v>
      </c>
      <c r="H9" s="1" t="s">
        <v>31</v>
      </c>
      <c r="I9" s="201"/>
      <c r="J9" s="201"/>
      <c r="K9" s="40">
        <f>(I9*$E$3)+(J9*$E$4)</f>
        <v>0</v>
      </c>
      <c r="L9" s="233">
        <v>0</v>
      </c>
      <c r="M9" s="202">
        <v>0</v>
      </c>
      <c r="N9" s="33">
        <f t="shared" si="0"/>
        <v>0</v>
      </c>
      <c r="P9" s="132" t="s">
        <v>104</v>
      </c>
      <c r="Q9" s="256"/>
      <c r="T9" s="128" t="s">
        <v>249</v>
      </c>
      <c r="X9" s="46"/>
    </row>
    <row r="10" spans="1:26" ht="21" customHeight="1" thickBot="1" x14ac:dyDescent="0.35">
      <c r="A10" s="77"/>
      <c r="B10" s="80" t="s">
        <v>379</v>
      </c>
      <c r="C10" s="63"/>
      <c r="D10" s="80" t="s">
        <v>178</v>
      </c>
      <c r="H10" s="1" t="s">
        <v>68</v>
      </c>
      <c r="I10" s="31"/>
      <c r="J10" s="31"/>
      <c r="K10" s="34"/>
      <c r="L10" s="34"/>
      <c r="M10" s="215">
        <f>'Budget Supplement B'!I16*1.0765</f>
        <v>0</v>
      </c>
      <c r="N10" s="33">
        <f>M10</f>
        <v>0</v>
      </c>
      <c r="P10" s="132" t="s">
        <v>187</v>
      </c>
      <c r="Q10" s="256"/>
      <c r="T10" s="12" t="s">
        <v>248</v>
      </c>
      <c r="U10" s="227">
        <v>6</v>
      </c>
    </row>
    <row r="11" spans="1:26" ht="21" customHeight="1" x14ac:dyDescent="0.3">
      <c r="A11" s="1" t="s">
        <v>46</v>
      </c>
      <c r="B11" s="272" t="s">
        <v>27</v>
      </c>
      <c r="C11" s="272" t="s">
        <v>28</v>
      </c>
      <c r="D11" s="272" t="s">
        <v>74</v>
      </c>
      <c r="E11" s="272" t="s">
        <v>29</v>
      </c>
      <c r="F11" s="1"/>
      <c r="H11" s="1" t="s">
        <v>12</v>
      </c>
      <c r="I11" s="201"/>
      <c r="J11" s="201"/>
      <c r="K11" s="40">
        <f t="shared" ref="K11:K16" si="1">(I11*$E$3)+(J11*$E$4)</f>
        <v>0</v>
      </c>
      <c r="L11" s="233">
        <v>0</v>
      </c>
      <c r="M11" s="202">
        <v>0</v>
      </c>
      <c r="N11" s="33">
        <f t="shared" si="0"/>
        <v>0</v>
      </c>
      <c r="P11" s="132" t="s">
        <v>105</v>
      </c>
      <c r="Q11" s="256"/>
      <c r="T11" s="12" t="s">
        <v>245</v>
      </c>
      <c r="U11" s="228">
        <f>IF((U5+U10)="","",CEILING((U6+U10)/30,1))</f>
        <v>2</v>
      </c>
    </row>
    <row r="12" spans="1:26" ht="21" customHeight="1" thickBot="1" x14ac:dyDescent="0.35">
      <c r="A12" s="2" t="s">
        <v>73</v>
      </c>
      <c r="B12" s="273"/>
      <c r="C12" s="273"/>
      <c r="D12" s="273"/>
      <c r="E12" s="273"/>
      <c r="G12" s="1"/>
      <c r="H12" s="1" t="s">
        <v>44</v>
      </c>
      <c r="I12" s="201"/>
      <c r="J12" s="201"/>
      <c r="K12" s="40">
        <f t="shared" si="1"/>
        <v>0</v>
      </c>
      <c r="L12" s="233">
        <v>0</v>
      </c>
      <c r="M12" s="203">
        <v>0</v>
      </c>
      <c r="N12" s="33">
        <f t="shared" si="0"/>
        <v>0</v>
      </c>
      <c r="P12" s="132" t="s">
        <v>106</v>
      </c>
      <c r="Q12" s="256"/>
      <c r="T12" s="119" t="s">
        <v>197</v>
      </c>
      <c r="U12" s="98"/>
      <c r="V12" s="126" t="s">
        <v>181</v>
      </c>
      <c r="W12" s="127" t="s">
        <v>246</v>
      </c>
    </row>
    <row r="13" spans="1:26" ht="21" customHeight="1" thickBot="1" x14ac:dyDescent="0.35">
      <c r="A13" s="49" t="s">
        <v>37</v>
      </c>
      <c r="B13" s="105">
        <v>354</v>
      </c>
      <c r="C13" s="197">
        <v>3</v>
      </c>
      <c r="D13" s="197">
        <v>0</v>
      </c>
      <c r="E13" s="16">
        <f>B13*C13*D13</f>
        <v>0</v>
      </c>
      <c r="H13" s="1" t="s">
        <v>87</v>
      </c>
      <c r="I13" s="201"/>
      <c r="J13" s="201"/>
      <c r="K13" s="40">
        <f t="shared" si="1"/>
        <v>0</v>
      </c>
      <c r="L13" s="234">
        <v>0</v>
      </c>
      <c r="M13" s="216">
        <f>'Budget Supplement A'!C20</f>
        <v>0</v>
      </c>
      <c r="N13" s="33">
        <f t="shared" si="0"/>
        <v>0</v>
      </c>
      <c r="P13" s="132" t="s">
        <v>107</v>
      </c>
      <c r="Q13" s="256"/>
      <c r="T13" s="99"/>
      <c r="U13" s="120" t="s">
        <v>195</v>
      </c>
      <c r="V13" s="121">
        <v>1</v>
      </c>
      <c r="W13" s="122">
        <f>$W$20*V13</f>
        <v>43</v>
      </c>
    </row>
    <row r="14" spans="1:26" ht="21" customHeight="1" x14ac:dyDescent="0.3">
      <c r="A14" s="49" t="s">
        <v>38</v>
      </c>
      <c r="B14" s="105">
        <v>891</v>
      </c>
      <c r="C14" s="197">
        <v>3</v>
      </c>
      <c r="D14" s="197">
        <v>0</v>
      </c>
      <c r="E14" s="16">
        <f>B14*C14*D14</f>
        <v>0</v>
      </c>
      <c r="H14" s="1" t="s">
        <v>13</v>
      </c>
      <c r="I14" s="201"/>
      <c r="J14" s="201"/>
      <c r="K14" s="40">
        <f t="shared" si="1"/>
        <v>0</v>
      </c>
      <c r="L14" s="233">
        <v>0</v>
      </c>
      <c r="M14" s="204">
        <v>0</v>
      </c>
      <c r="N14" s="33">
        <f t="shared" si="0"/>
        <v>0</v>
      </c>
      <c r="P14" s="132" t="s">
        <v>108</v>
      </c>
      <c r="Q14" s="256"/>
      <c r="T14" s="99"/>
      <c r="U14" s="120" t="s">
        <v>193</v>
      </c>
      <c r="V14" s="121">
        <v>2</v>
      </c>
      <c r="W14" s="122">
        <f>$W$20*V14</f>
        <v>86</v>
      </c>
    </row>
    <row r="15" spans="1:26" ht="21" customHeight="1" x14ac:dyDescent="0.3">
      <c r="A15" s="49" t="s">
        <v>35</v>
      </c>
      <c r="B15" s="105">
        <v>435</v>
      </c>
      <c r="C15" s="197">
        <v>3</v>
      </c>
      <c r="D15" s="197">
        <v>0</v>
      </c>
      <c r="E15" s="16">
        <f>B15*C15*D15</f>
        <v>0</v>
      </c>
      <c r="H15" s="1" t="s">
        <v>14</v>
      </c>
      <c r="I15" s="201"/>
      <c r="J15" s="201"/>
      <c r="K15" s="40">
        <f t="shared" si="1"/>
        <v>0</v>
      </c>
      <c r="L15" s="233">
        <v>0</v>
      </c>
      <c r="M15" s="202">
        <v>0</v>
      </c>
      <c r="N15" s="33">
        <f t="shared" si="0"/>
        <v>0</v>
      </c>
      <c r="P15" s="132" t="s">
        <v>109</v>
      </c>
      <c r="Q15" s="256"/>
      <c r="T15" s="99"/>
      <c r="U15" s="120" t="s">
        <v>194</v>
      </c>
      <c r="V15" s="121">
        <v>3</v>
      </c>
      <c r="W15" s="122">
        <f>$W$20*V15</f>
        <v>129</v>
      </c>
    </row>
    <row r="16" spans="1:26" ht="21" customHeight="1" thickBot="1" x14ac:dyDescent="0.35">
      <c r="A16" s="49" t="s">
        <v>36</v>
      </c>
      <c r="B16" s="139">
        <v>1109</v>
      </c>
      <c r="C16" s="197">
        <v>3</v>
      </c>
      <c r="D16" s="198">
        <v>0</v>
      </c>
      <c r="E16" s="16">
        <f>B16*C16*D16</f>
        <v>0</v>
      </c>
      <c r="H16" s="1" t="s">
        <v>15</v>
      </c>
      <c r="I16" s="201"/>
      <c r="J16" s="201"/>
      <c r="K16" s="40">
        <f t="shared" si="1"/>
        <v>0</v>
      </c>
      <c r="L16" s="233">
        <v>0</v>
      </c>
      <c r="M16" s="202">
        <v>0</v>
      </c>
      <c r="N16" s="33">
        <f t="shared" si="0"/>
        <v>0</v>
      </c>
      <c r="P16" s="132" t="s">
        <v>114</v>
      </c>
      <c r="Q16" s="256"/>
      <c r="T16" s="99"/>
      <c r="U16" s="120" t="s">
        <v>196</v>
      </c>
      <c r="V16" s="121">
        <v>4</v>
      </c>
      <c r="W16" s="122">
        <f>$W$20*V16</f>
        <v>172</v>
      </c>
    </row>
    <row r="17" spans="1:23" ht="21" customHeight="1" thickBot="1" x14ac:dyDescent="0.35">
      <c r="A17" s="49" t="s">
        <v>78</v>
      </c>
      <c r="B17" s="199">
        <v>0</v>
      </c>
      <c r="C17" s="17"/>
      <c r="D17" s="138">
        <f>SUM(D13:D16)</f>
        <v>0</v>
      </c>
      <c r="E17" s="137">
        <f>$B$17*$D$17</f>
        <v>0</v>
      </c>
      <c r="H17" s="2" t="s">
        <v>16</v>
      </c>
      <c r="I17" s="30">
        <f t="shared" ref="I17:N17" si="2">SUM(I8:I16)</f>
        <v>0</v>
      </c>
      <c r="J17" s="30">
        <f t="shared" si="2"/>
        <v>0</v>
      </c>
      <c r="K17" s="35">
        <f t="shared" si="2"/>
        <v>0</v>
      </c>
      <c r="L17" s="35">
        <f t="shared" si="2"/>
        <v>0</v>
      </c>
      <c r="M17" s="35">
        <f t="shared" si="2"/>
        <v>0</v>
      </c>
      <c r="N17" s="42">
        <f t="shared" si="2"/>
        <v>0</v>
      </c>
      <c r="P17" s="56"/>
      <c r="Q17" s="52"/>
      <c r="T17" s="114" t="s">
        <v>179</v>
      </c>
      <c r="U17" s="102"/>
      <c r="V17" s="102"/>
      <c r="W17" s="115"/>
    </row>
    <row r="18" spans="1:23" ht="21" customHeight="1" x14ac:dyDescent="0.3">
      <c r="B18" s="143" t="s">
        <v>319</v>
      </c>
      <c r="C18" s="18"/>
      <c r="E18" s="19"/>
      <c r="K18" s="36"/>
      <c r="L18" s="36"/>
      <c r="M18" s="36"/>
      <c r="N18" s="37"/>
      <c r="P18" s="56"/>
      <c r="Q18" s="52"/>
      <c r="T18" s="97" t="s">
        <v>188</v>
      </c>
      <c r="U18" s="224">
        <f>U7</f>
        <v>2</v>
      </c>
      <c r="V18" s="98"/>
      <c r="W18" s="284" t="s">
        <v>186</v>
      </c>
    </row>
    <row r="19" spans="1:23" ht="21" customHeight="1" x14ac:dyDescent="0.3">
      <c r="H19" s="2" t="s">
        <v>62</v>
      </c>
      <c r="I19" s="31"/>
      <c r="J19" s="31"/>
      <c r="K19" s="36"/>
      <c r="L19" s="36"/>
      <c r="M19" s="36"/>
      <c r="N19" s="37"/>
      <c r="P19" s="56"/>
      <c r="Q19" s="52"/>
      <c r="T19" s="99" t="s">
        <v>189</v>
      </c>
      <c r="U19" s="224">
        <f>U11</f>
        <v>2</v>
      </c>
      <c r="V19" s="100"/>
      <c r="W19" s="285"/>
    </row>
    <row r="20" spans="1:23" ht="21" customHeight="1" thickBot="1" x14ac:dyDescent="0.35">
      <c r="A20" s="2" t="s">
        <v>17</v>
      </c>
      <c r="E20" s="3"/>
      <c r="H20" s="1" t="s">
        <v>85</v>
      </c>
      <c r="I20" s="201"/>
      <c r="J20" s="201"/>
      <c r="K20" s="40">
        <f t="shared" ref="K20:K28" si="3">(I20*$E$3)+(J20*$E$4)</f>
        <v>0</v>
      </c>
      <c r="L20" s="233">
        <v>0</v>
      </c>
      <c r="M20" s="202">
        <v>0</v>
      </c>
      <c r="N20" s="33">
        <f t="shared" ref="N20:N28" si="4">SUM(K20:M20)</f>
        <v>0</v>
      </c>
      <c r="P20" s="132" t="s">
        <v>103</v>
      </c>
      <c r="Q20" s="256"/>
      <c r="T20" s="101"/>
      <c r="U20" s="118" t="s">
        <v>182</v>
      </c>
      <c r="V20" s="118" t="s">
        <v>181</v>
      </c>
      <c r="W20" s="104">
        <v>43</v>
      </c>
    </row>
    <row r="21" spans="1:23" ht="21" customHeight="1" thickBot="1" x14ac:dyDescent="0.35">
      <c r="A21" s="49" t="s">
        <v>72</v>
      </c>
      <c r="B21" s="4"/>
      <c r="E21" s="21">
        <f>SUM(E13:E17)</f>
        <v>0</v>
      </c>
      <c r="H21" s="1" t="s">
        <v>88</v>
      </c>
      <c r="I21" s="201"/>
      <c r="J21" s="201"/>
      <c r="K21" s="40">
        <f t="shared" si="3"/>
        <v>0</v>
      </c>
      <c r="L21" s="233">
        <v>0</v>
      </c>
      <c r="M21" s="202">
        <v>0</v>
      </c>
      <c r="N21" s="33">
        <f t="shared" si="4"/>
        <v>0</v>
      </c>
      <c r="P21" s="132" t="s">
        <v>364</v>
      </c>
      <c r="Q21" s="256"/>
      <c r="T21" s="286" t="s">
        <v>185</v>
      </c>
      <c r="U21" s="289">
        <f>'Budget Supplement B'!D37</f>
        <v>0</v>
      </c>
      <c r="V21" s="292">
        <f>U19</f>
        <v>2</v>
      </c>
      <c r="W21" s="275">
        <f>V21*U21*W20</f>
        <v>0</v>
      </c>
    </row>
    <row r="22" spans="1:23" ht="21" customHeight="1" thickBot="1" x14ac:dyDescent="0.35">
      <c r="B22" s="1" t="s">
        <v>46</v>
      </c>
      <c r="H22" s="1" t="s">
        <v>89</v>
      </c>
      <c r="I22" s="201"/>
      <c r="J22" s="201"/>
      <c r="K22" s="40">
        <f t="shared" si="3"/>
        <v>0</v>
      </c>
      <c r="L22" s="233">
        <v>0</v>
      </c>
      <c r="M22" s="202">
        <v>0</v>
      </c>
      <c r="N22" s="33">
        <f t="shared" si="4"/>
        <v>0</v>
      </c>
      <c r="P22" s="132" t="s">
        <v>110</v>
      </c>
      <c r="Q22" s="256"/>
      <c r="T22" s="287"/>
      <c r="U22" s="290"/>
      <c r="V22" s="293"/>
      <c r="W22" s="276"/>
    </row>
    <row r="23" spans="1:23" ht="21" customHeight="1" thickBot="1" x14ac:dyDescent="0.35">
      <c r="A23" s="49" t="s">
        <v>97</v>
      </c>
      <c r="B23" s="4"/>
      <c r="E23" s="200">
        <v>0</v>
      </c>
      <c r="H23" s="1" t="s">
        <v>90</v>
      </c>
      <c r="I23" s="201"/>
      <c r="J23" s="201"/>
      <c r="K23" s="40">
        <f t="shared" si="3"/>
        <v>0</v>
      </c>
      <c r="L23" s="233">
        <v>0</v>
      </c>
      <c r="M23" s="202">
        <v>0</v>
      </c>
      <c r="N23" s="33">
        <f t="shared" si="4"/>
        <v>0</v>
      </c>
      <c r="P23" s="132" t="s">
        <v>365</v>
      </c>
      <c r="Q23" s="256"/>
      <c r="T23" s="287"/>
      <c r="U23" s="290"/>
      <c r="V23" s="293"/>
      <c r="W23" s="276"/>
    </row>
    <row r="24" spans="1:23" ht="21" customHeight="1" thickBot="1" x14ac:dyDescent="0.35">
      <c r="H24" s="1" t="s">
        <v>91</v>
      </c>
      <c r="I24" s="201"/>
      <c r="J24" s="201"/>
      <c r="K24" s="40">
        <f t="shared" si="3"/>
        <v>0</v>
      </c>
      <c r="L24" s="233">
        <v>0</v>
      </c>
      <c r="M24" s="202">
        <v>0</v>
      </c>
      <c r="N24" s="33">
        <f t="shared" si="4"/>
        <v>0</v>
      </c>
      <c r="P24" s="132" t="s">
        <v>111</v>
      </c>
      <c r="Q24" s="256"/>
      <c r="T24" s="288"/>
      <c r="U24" s="291"/>
      <c r="V24" s="294"/>
      <c r="W24" s="277"/>
    </row>
    <row r="25" spans="1:23" ht="21" customHeight="1" thickBot="1" x14ac:dyDescent="0.35">
      <c r="A25" s="49" t="s">
        <v>30</v>
      </c>
      <c r="B25" s="22"/>
      <c r="E25" s="200">
        <v>0</v>
      </c>
      <c r="H25" s="1" t="s">
        <v>18</v>
      </c>
      <c r="I25" s="201"/>
      <c r="J25" s="201"/>
      <c r="K25" s="40">
        <f t="shared" si="3"/>
        <v>0</v>
      </c>
      <c r="L25" s="233">
        <v>0</v>
      </c>
      <c r="M25" s="202">
        <v>0</v>
      </c>
      <c r="N25" s="33">
        <f t="shared" si="4"/>
        <v>0</v>
      </c>
      <c r="P25" s="132" t="s">
        <v>117</v>
      </c>
      <c r="Q25" s="256"/>
      <c r="T25" s="79" t="s">
        <v>180</v>
      </c>
      <c r="U25" s="116">
        <f>D17</f>
        <v>0</v>
      </c>
      <c r="V25" s="117">
        <f>U18</f>
        <v>2</v>
      </c>
      <c r="W25" s="104">
        <f>U25*V25*W20</f>
        <v>0</v>
      </c>
    </row>
    <row r="26" spans="1:23" ht="21" customHeight="1" thickBot="1" x14ac:dyDescent="0.35">
      <c r="B26" s="1" t="s">
        <v>46</v>
      </c>
      <c r="C26" s="1" t="s">
        <v>46</v>
      </c>
      <c r="H26" s="1" t="s">
        <v>121</v>
      </c>
      <c r="I26" s="201"/>
      <c r="J26" s="201"/>
      <c r="K26" s="40">
        <f t="shared" si="3"/>
        <v>0</v>
      </c>
      <c r="L26" s="233">
        <v>0</v>
      </c>
      <c r="M26" s="215">
        <f>W26</f>
        <v>0</v>
      </c>
      <c r="N26" s="33">
        <f t="shared" si="4"/>
        <v>0</v>
      </c>
      <c r="P26" s="132" t="s">
        <v>375</v>
      </c>
      <c r="Q26" s="256"/>
      <c r="T26" s="114" t="s">
        <v>183</v>
      </c>
      <c r="U26" s="102"/>
      <c r="V26" s="102"/>
      <c r="W26" s="225">
        <f>W21+W25</f>
        <v>0</v>
      </c>
    </row>
    <row r="27" spans="1:23" ht="21" customHeight="1" thickBot="1" x14ac:dyDescent="0.35">
      <c r="A27" s="2" t="s">
        <v>19</v>
      </c>
      <c r="B27" s="4" t="s">
        <v>46</v>
      </c>
      <c r="C27" s="1" t="s">
        <v>46</v>
      </c>
      <c r="E27" s="214">
        <f>E21+E23+E25</f>
        <v>0</v>
      </c>
      <c r="H27" s="1" t="s">
        <v>191</v>
      </c>
      <c r="I27" s="201"/>
      <c r="J27" s="201"/>
      <c r="K27" s="40">
        <f t="shared" si="3"/>
        <v>0</v>
      </c>
      <c r="L27" s="233">
        <v>0</v>
      </c>
      <c r="M27" s="202">
        <v>0</v>
      </c>
      <c r="N27" s="33">
        <f t="shared" si="4"/>
        <v>0</v>
      </c>
      <c r="P27" s="132" t="s">
        <v>374</v>
      </c>
      <c r="Q27" s="256"/>
      <c r="R27" s="53"/>
      <c r="T27" s="100"/>
      <c r="U27" s="100"/>
      <c r="V27" s="100"/>
      <c r="W27" s="103"/>
    </row>
    <row r="28" spans="1:23" ht="21" customHeight="1" thickBot="1" x14ac:dyDescent="0.35">
      <c r="H28" s="1" t="s">
        <v>15</v>
      </c>
      <c r="I28" s="201"/>
      <c r="J28" s="201"/>
      <c r="K28" s="40">
        <f t="shared" si="3"/>
        <v>0</v>
      </c>
      <c r="L28" s="233">
        <v>0</v>
      </c>
      <c r="M28" s="205">
        <v>0</v>
      </c>
      <c r="N28" s="41">
        <f t="shared" si="4"/>
        <v>0</v>
      </c>
      <c r="P28" s="132" t="s">
        <v>114</v>
      </c>
      <c r="Q28" s="256"/>
      <c r="R28" s="53"/>
      <c r="T28" s="100"/>
      <c r="U28" s="100"/>
      <c r="V28" s="100"/>
      <c r="W28" s="103"/>
    </row>
    <row r="29" spans="1:23" ht="21" customHeight="1" thickBot="1" x14ac:dyDescent="0.35">
      <c r="A29" s="2" t="s">
        <v>59</v>
      </c>
      <c r="B29" s="4"/>
      <c r="E29" s="214">
        <f>$N$41</f>
        <v>0</v>
      </c>
      <c r="H29" s="2" t="s">
        <v>20</v>
      </c>
      <c r="I29" s="30">
        <f t="shared" ref="I29:N29" si="5">SUM(I20:I28)</f>
        <v>0</v>
      </c>
      <c r="J29" s="30">
        <f t="shared" si="5"/>
        <v>0</v>
      </c>
      <c r="K29" s="35">
        <f t="shared" si="5"/>
        <v>0</v>
      </c>
      <c r="L29" s="35">
        <f t="shared" si="5"/>
        <v>0</v>
      </c>
      <c r="M29" s="38">
        <f t="shared" si="5"/>
        <v>0</v>
      </c>
      <c r="N29" s="42">
        <f t="shared" si="5"/>
        <v>0</v>
      </c>
      <c r="P29" s="56"/>
      <c r="Q29" s="53" t="s">
        <v>46</v>
      </c>
      <c r="R29" s="53"/>
      <c r="T29" s="123"/>
      <c r="U29" s="100"/>
      <c r="V29" s="100"/>
      <c r="W29" s="100"/>
    </row>
    <row r="30" spans="1:23" ht="21" customHeight="1" thickBot="1" x14ac:dyDescent="0.35">
      <c r="I30" s="31"/>
      <c r="J30" s="31"/>
      <c r="K30" s="36"/>
      <c r="L30" s="36"/>
      <c r="M30" s="36"/>
      <c r="N30" s="37"/>
      <c r="P30" s="56"/>
      <c r="Q30" s="53"/>
      <c r="R30" s="53"/>
    </row>
    <row r="31" spans="1:23" ht="21" customHeight="1" thickBot="1" x14ac:dyDescent="0.35">
      <c r="A31" s="2" t="s">
        <v>45</v>
      </c>
      <c r="B31" s="4"/>
      <c r="E31" s="214">
        <f>$E$27-$E$29</f>
        <v>0</v>
      </c>
      <c r="H31" s="2" t="s">
        <v>64</v>
      </c>
      <c r="I31" s="32"/>
      <c r="J31" s="32"/>
      <c r="K31" s="36"/>
      <c r="L31" s="36"/>
      <c r="M31" s="36"/>
      <c r="N31" s="37"/>
      <c r="P31" s="56"/>
      <c r="Q31" s="53"/>
      <c r="R31" s="53"/>
      <c r="T31" s="125"/>
    </row>
    <row r="32" spans="1:23" ht="21" customHeight="1" x14ac:dyDescent="0.3">
      <c r="E32" s="3"/>
      <c r="H32" s="1" t="s">
        <v>21</v>
      </c>
      <c r="I32" s="201"/>
      <c r="J32" s="201"/>
      <c r="K32" s="40">
        <f t="shared" ref="K32:K34" si="6">(I32*$E$3)+(J32*$E$4)</f>
        <v>0</v>
      </c>
      <c r="L32" s="233">
        <v>0</v>
      </c>
      <c r="M32" s="202">
        <v>0</v>
      </c>
      <c r="N32" s="33">
        <f t="shared" ref="N32:N37" si="7">SUM(K32:M32)</f>
        <v>0</v>
      </c>
      <c r="P32" s="132" t="s">
        <v>118</v>
      </c>
      <c r="Q32" s="256"/>
      <c r="R32" s="53"/>
      <c r="T32" s="124"/>
    </row>
    <row r="33" spans="1:28" ht="21" customHeight="1" x14ac:dyDescent="0.3">
      <c r="A33" s="274" t="s">
        <v>77</v>
      </c>
      <c r="B33" s="274"/>
      <c r="H33" s="1" t="s">
        <v>22</v>
      </c>
      <c r="I33" s="201"/>
      <c r="J33" s="201"/>
      <c r="K33" s="40">
        <f t="shared" si="6"/>
        <v>0</v>
      </c>
      <c r="L33" s="233">
        <v>0</v>
      </c>
      <c r="M33" s="202">
        <v>0</v>
      </c>
      <c r="N33" s="33">
        <f t="shared" si="7"/>
        <v>0</v>
      </c>
      <c r="P33" s="132" t="s">
        <v>112</v>
      </c>
      <c r="Q33" s="256"/>
      <c r="R33" s="53"/>
    </row>
    <row r="34" spans="1:28" ht="21" customHeight="1" thickBot="1" x14ac:dyDescent="0.35">
      <c r="A34" s="274"/>
      <c r="B34" s="274"/>
      <c r="H34" s="1" t="s">
        <v>23</v>
      </c>
      <c r="I34" s="201"/>
      <c r="J34" s="201"/>
      <c r="K34" s="40">
        <f t="shared" si="6"/>
        <v>0</v>
      </c>
      <c r="L34" s="233">
        <v>0</v>
      </c>
      <c r="M34" s="203">
        <v>0</v>
      </c>
      <c r="N34" s="33">
        <f t="shared" si="7"/>
        <v>0</v>
      </c>
      <c r="P34" s="132" t="s">
        <v>113</v>
      </c>
      <c r="Q34" s="256"/>
      <c r="R34" s="53"/>
    </row>
    <row r="35" spans="1:28" ht="21" customHeight="1" thickBot="1" x14ac:dyDescent="0.35">
      <c r="A35" s="274"/>
      <c r="B35" s="274"/>
      <c r="H35" s="1" t="s">
        <v>47</v>
      </c>
      <c r="I35" s="44"/>
      <c r="J35" s="44"/>
      <c r="K35" s="45"/>
      <c r="L35" s="45"/>
      <c r="M35" s="215">
        <f>'Budget Supplement B'!I24*1.0765</f>
        <v>0</v>
      </c>
      <c r="N35" s="33">
        <f>M35</f>
        <v>0</v>
      </c>
      <c r="P35" s="132" t="s">
        <v>122</v>
      </c>
      <c r="Q35" s="256"/>
      <c r="R35" s="53"/>
    </row>
    <row r="36" spans="1:28" ht="21" customHeight="1" x14ac:dyDescent="0.3">
      <c r="A36" s="184" t="s">
        <v>76</v>
      </c>
      <c r="B36" s="185" t="s">
        <v>26</v>
      </c>
      <c r="D36" s="268" t="s">
        <v>39</v>
      </c>
      <c r="E36" s="268"/>
      <c r="H36" s="1" t="s">
        <v>15</v>
      </c>
      <c r="I36" s="201"/>
      <c r="J36" s="201"/>
      <c r="K36" s="40">
        <f t="shared" ref="K36" si="8">(I36*$E$3)+(J36*$E$4)</f>
        <v>0</v>
      </c>
      <c r="L36" s="233">
        <v>0</v>
      </c>
      <c r="M36" s="204">
        <v>0</v>
      </c>
      <c r="N36" s="33">
        <f t="shared" si="7"/>
        <v>0</v>
      </c>
      <c r="P36" s="133" t="s">
        <v>114</v>
      </c>
      <c r="Q36" s="256"/>
      <c r="R36" s="53"/>
    </row>
    <row r="37" spans="1:28" ht="21" customHeight="1" thickBot="1" x14ac:dyDescent="0.35">
      <c r="A37" s="186" t="s">
        <v>79</v>
      </c>
      <c r="B37" s="187"/>
      <c r="D37" s="43" t="s">
        <v>40</v>
      </c>
      <c r="E37" s="134">
        <f>(B13*C13)+$B$17</f>
        <v>1062</v>
      </c>
      <c r="H37" s="1" t="s">
        <v>66</v>
      </c>
      <c r="I37" s="31"/>
      <c r="J37" s="31"/>
      <c r="K37" s="39"/>
      <c r="L37" s="39"/>
      <c r="M37" s="40">
        <f>0.05*E21</f>
        <v>0</v>
      </c>
      <c r="N37" s="33">
        <f t="shared" si="7"/>
        <v>0</v>
      </c>
      <c r="P37" s="132" t="s">
        <v>380</v>
      </c>
      <c r="Q37" s="136"/>
      <c r="R37" s="53"/>
    </row>
    <row r="38" spans="1:28" ht="21" customHeight="1" thickBot="1" x14ac:dyDescent="0.35">
      <c r="A38" s="186" t="s">
        <v>80</v>
      </c>
      <c r="B38" s="187"/>
      <c r="D38" s="43" t="s">
        <v>41</v>
      </c>
      <c r="E38" s="134">
        <f>(B14*C14)+$B$17</f>
        <v>2673</v>
      </c>
      <c r="H38" s="2" t="s">
        <v>24</v>
      </c>
      <c r="I38" s="30">
        <f>SUM(I32:I37)</f>
        <v>0</v>
      </c>
      <c r="J38" s="30">
        <f>SUM(J32:J37)</f>
        <v>0</v>
      </c>
      <c r="K38" s="35">
        <f>SUM(K32:K37)</f>
        <v>0</v>
      </c>
      <c r="L38" s="35">
        <f>SUM(L32:L37)</f>
        <v>0</v>
      </c>
      <c r="M38" s="35">
        <f>SUM(M32:M37)</f>
        <v>0</v>
      </c>
      <c r="N38" s="42">
        <f>SUM(K38:M38)</f>
        <v>0</v>
      </c>
      <c r="P38" s="56"/>
    </row>
    <row r="39" spans="1:28" ht="21" customHeight="1" thickBot="1" x14ac:dyDescent="0.35">
      <c r="A39" s="186" t="s">
        <v>81</v>
      </c>
      <c r="B39" s="187"/>
      <c r="D39" s="43" t="s">
        <v>42</v>
      </c>
      <c r="E39" s="134">
        <f>(B15*C15)+$B$17</f>
        <v>1305</v>
      </c>
      <c r="H39" s="1" t="s">
        <v>192</v>
      </c>
      <c r="I39" s="260">
        <f>0.025*(I17+I29+I38)</f>
        <v>0</v>
      </c>
      <c r="J39" s="260">
        <f>0.025*(J17+J29+J38)</f>
        <v>0</v>
      </c>
      <c r="K39" s="40">
        <f>I39*$E$3+J39*$E$4</f>
        <v>0</v>
      </c>
      <c r="M39" s="34"/>
      <c r="N39" s="130">
        <f>SUM(K39:L39)</f>
        <v>0</v>
      </c>
      <c r="P39" s="132" t="s">
        <v>198</v>
      </c>
      <c r="Q39" s="102"/>
    </row>
    <row r="40" spans="1:28" ht="21" customHeight="1" thickBot="1" x14ac:dyDescent="0.35">
      <c r="A40" s="186" t="s">
        <v>82</v>
      </c>
      <c r="B40" s="187"/>
      <c r="D40" s="43" t="s">
        <v>43</v>
      </c>
      <c r="E40" s="134">
        <f>(B16*C16)+$B$17</f>
        <v>3327</v>
      </c>
      <c r="H40" s="2" t="s">
        <v>25</v>
      </c>
      <c r="I40" s="30">
        <f>I38+I29+I17+I39</f>
        <v>0</v>
      </c>
      <c r="J40" s="30">
        <f>J38+J29+J17+J39</f>
        <v>0</v>
      </c>
      <c r="K40" s="232">
        <f t="shared" ref="K40:L40" si="9">K38+K29+K17+K39</f>
        <v>0</v>
      </c>
      <c r="L40" s="232">
        <f t="shared" si="9"/>
        <v>0</v>
      </c>
      <c r="M40" s="232">
        <f t="shared" ref="M40" si="10">M38+M29+M17+M39</f>
        <v>0</v>
      </c>
      <c r="N40" s="42">
        <f>SUM(K40:M40)*1.02</f>
        <v>0</v>
      </c>
      <c r="P40" s="56"/>
      <c r="Q40" s="12"/>
    </row>
    <row r="41" spans="1:28" ht="21" customHeight="1" thickBot="1" x14ac:dyDescent="0.35">
      <c r="A41" s="186" t="s">
        <v>120</v>
      </c>
      <c r="B41" s="187"/>
      <c r="C41" s="3"/>
      <c r="H41" s="26" t="s">
        <v>71</v>
      </c>
      <c r="I41" s="261">
        <f>I40</f>
        <v>0</v>
      </c>
      <c r="J41" s="261">
        <f>J40</f>
        <v>0</v>
      </c>
      <c r="K41" s="258">
        <f>K40</f>
        <v>0</v>
      </c>
      <c r="M41" s="58"/>
      <c r="N41" s="215">
        <f>N40</f>
        <v>0</v>
      </c>
      <c r="Q41" s="12"/>
    </row>
    <row r="42" spans="1:28" ht="21" customHeight="1" x14ac:dyDescent="0.3">
      <c r="H42" s="27" t="s">
        <v>281</v>
      </c>
      <c r="I42" s="14"/>
      <c r="J42" s="14"/>
      <c r="K42" s="15"/>
      <c r="L42" s="23"/>
      <c r="M42" s="23"/>
      <c r="N42" s="15"/>
      <c r="Q42" s="12"/>
    </row>
    <row r="43" spans="1:28" ht="13.5" customHeight="1" x14ac:dyDescent="0.3">
      <c r="A43" s="241" t="s">
        <v>119</v>
      </c>
      <c r="B43" s="242"/>
      <c r="C43" s="242"/>
      <c r="D43" s="242"/>
      <c r="E43" s="242"/>
      <c r="F43" s="243"/>
      <c r="H43" s="242"/>
      <c r="I43" s="244"/>
      <c r="J43" s="244"/>
      <c r="K43" s="245"/>
      <c r="L43" s="246"/>
      <c r="M43" s="246"/>
      <c r="N43" s="245"/>
      <c r="O43" s="242"/>
      <c r="P43" s="242"/>
      <c r="Q43" s="247"/>
      <c r="R43" s="247"/>
      <c r="S43" s="248"/>
      <c r="T43" s="248"/>
      <c r="U43" s="248"/>
      <c r="V43" s="248"/>
      <c r="W43" s="248"/>
      <c r="X43" s="242"/>
      <c r="Y43" s="242"/>
      <c r="Z43" s="242"/>
      <c r="AA43" s="242"/>
      <c r="AB43" s="242"/>
    </row>
    <row r="44" spans="1:28" s="242" customFormat="1" ht="19.5" customHeight="1" x14ac:dyDescent="0.3">
      <c r="A44" s="231" t="s">
        <v>255</v>
      </c>
      <c r="B44" s="18"/>
      <c r="C44" s="18"/>
      <c r="D44" s="18"/>
      <c r="E44" s="18"/>
      <c r="F44" s="131"/>
      <c r="G44" s="243"/>
      <c r="H44" s="18"/>
      <c r="I44" s="24"/>
      <c r="J44" s="24"/>
      <c r="K44" s="25"/>
      <c r="L44" s="13"/>
      <c r="M44" s="13"/>
      <c r="N44" s="25"/>
      <c r="O44" s="1"/>
      <c r="P44" s="1"/>
      <c r="Q44" s="47"/>
      <c r="R44" s="52"/>
      <c r="S44" s="12"/>
      <c r="T44" s="12"/>
      <c r="U44" s="12"/>
      <c r="V44" s="12"/>
      <c r="W44" s="12"/>
      <c r="X44" s="1"/>
      <c r="Y44" s="1"/>
      <c r="Z44" s="1"/>
      <c r="AA44" s="1"/>
      <c r="AB44" s="1"/>
    </row>
    <row r="45" spans="1:28" ht="19.5" customHeight="1" x14ac:dyDescent="0.3">
      <c r="A45" s="162" t="s">
        <v>69</v>
      </c>
      <c r="B45" s="163"/>
      <c r="C45" s="163"/>
      <c r="D45" s="163"/>
      <c r="E45" s="163"/>
      <c r="F45" s="164"/>
      <c r="G45" s="131"/>
      <c r="H45" s="163"/>
      <c r="I45" s="165" t="s">
        <v>280</v>
      </c>
      <c r="J45" s="165"/>
      <c r="K45" s="166"/>
      <c r="L45" s="166"/>
      <c r="W45" s="1"/>
    </row>
    <row r="46" spans="1:28" ht="19.5" customHeight="1" thickBot="1" x14ac:dyDescent="0.35">
      <c r="A46" s="167" t="s">
        <v>362</v>
      </c>
      <c r="B46" s="163"/>
      <c r="C46" s="163"/>
      <c r="D46" s="163"/>
      <c r="E46" s="163"/>
      <c r="F46" s="164"/>
      <c r="G46" s="164"/>
      <c r="H46" s="163"/>
      <c r="I46" s="163"/>
      <c r="J46" s="163"/>
      <c r="K46" s="168" t="s">
        <v>267</v>
      </c>
      <c r="L46" s="166"/>
    </row>
    <row r="47" spans="1:28" ht="19.5" customHeight="1" thickBot="1" x14ac:dyDescent="0.35">
      <c r="A47" s="167" t="s">
        <v>259</v>
      </c>
      <c r="B47" s="163"/>
      <c r="C47" s="163"/>
      <c r="D47" s="163"/>
      <c r="E47" s="163"/>
      <c r="F47" s="164"/>
      <c r="G47" s="164"/>
      <c r="H47" s="163"/>
      <c r="I47" s="169"/>
      <c r="J47" s="169"/>
      <c r="K47" s="168" t="s">
        <v>268</v>
      </c>
      <c r="L47" s="170" t="e">
        <f>((E29-E27)/D17)*1.0525</f>
        <v>#DIV/0!</v>
      </c>
    </row>
    <row r="48" spans="1:28" ht="19.5" customHeight="1" x14ac:dyDescent="0.3">
      <c r="A48" s="167" t="s">
        <v>361</v>
      </c>
      <c r="B48" s="163"/>
      <c r="C48" s="163"/>
      <c r="D48" s="163"/>
      <c r="E48" s="163"/>
      <c r="F48" s="164"/>
      <c r="G48" s="163"/>
      <c r="H48" s="163"/>
      <c r="I48" s="163"/>
      <c r="J48" s="163"/>
      <c r="K48" s="168"/>
      <c r="L48" s="163"/>
    </row>
    <row r="49" spans="1:23" ht="19.5" customHeight="1" x14ac:dyDescent="0.25">
      <c r="A49" s="171" t="s">
        <v>70</v>
      </c>
      <c r="B49" s="163"/>
      <c r="C49" s="163"/>
      <c r="D49" s="163"/>
      <c r="E49" s="163"/>
      <c r="F49" s="164"/>
      <c r="G49" s="164"/>
      <c r="H49" s="163"/>
      <c r="I49" s="163"/>
      <c r="J49" s="163"/>
      <c r="K49" s="163"/>
      <c r="L49" s="163"/>
      <c r="M49" s="1"/>
      <c r="N49" s="1"/>
      <c r="Q49" s="1"/>
      <c r="R49" s="1"/>
      <c r="S49" s="1"/>
      <c r="T49" s="1"/>
      <c r="U49" s="1"/>
      <c r="V49" s="1"/>
      <c r="W49" s="1"/>
    </row>
    <row r="50" spans="1:23" ht="19.5" customHeight="1" x14ac:dyDescent="0.25">
      <c r="A50" s="167" t="s">
        <v>369</v>
      </c>
      <c r="B50" s="163"/>
      <c r="C50" s="163"/>
      <c r="D50" s="163"/>
      <c r="E50" s="163"/>
      <c r="F50" s="164"/>
      <c r="G50" s="164"/>
      <c r="H50" s="163"/>
      <c r="I50" s="163"/>
      <c r="J50" s="163"/>
      <c r="K50" s="163"/>
      <c r="L50" s="163"/>
      <c r="M50" s="1"/>
      <c r="N50" s="1"/>
      <c r="Q50" s="1"/>
      <c r="R50" s="1"/>
      <c r="S50" s="1"/>
      <c r="T50" s="1"/>
      <c r="U50" s="1"/>
      <c r="V50" s="1"/>
      <c r="W50" s="1"/>
    </row>
    <row r="51" spans="1:23" ht="19.5" customHeight="1" x14ac:dyDescent="0.25">
      <c r="A51" s="167" t="s">
        <v>261</v>
      </c>
      <c r="B51" s="163"/>
      <c r="C51" s="163"/>
      <c r="D51" s="163"/>
      <c r="E51" s="163"/>
      <c r="F51" s="164"/>
      <c r="G51" s="164"/>
      <c r="H51" s="163"/>
      <c r="I51" s="163"/>
      <c r="J51" s="163"/>
      <c r="K51" s="163"/>
      <c r="L51" s="163"/>
      <c r="M51" s="1"/>
      <c r="N51" s="1"/>
      <c r="Q51" s="1"/>
      <c r="R51" s="1"/>
      <c r="S51" s="1"/>
      <c r="T51" s="1"/>
      <c r="U51" s="1"/>
      <c r="V51" s="1"/>
      <c r="W51" s="1"/>
    </row>
    <row r="52" spans="1:23" ht="19.5" customHeight="1" x14ac:dyDescent="0.25">
      <c r="A52" s="167" t="s">
        <v>370</v>
      </c>
      <c r="B52" s="163"/>
      <c r="C52" s="163"/>
      <c r="D52" s="163"/>
      <c r="E52" s="163"/>
      <c r="F52" s="164"/>
      <c r="G52" s="164"/>
      <c r="H52" s="163"/>
      <c r="I52" s="163"/>
      <c r="J52" s="163"/>
      <c r="K52" s="163"/>
      <c r="L52" s="163"/>
      <c r="M52" s="1"/>
      <c r="N52" s="1"/>
      <c r="Q52" s="1"/>
      <c r="R52" s="1"/>
      <c r="S52" s="1"/>
      <c r="T52" s="1"/>
      <c r="U52" s="1"/>
      <c r="V52" s="1"/>
      <c r="W52" s="1"/>
    </row>
    <row r="53" spans="1:23" ht="19.5" customHeight="1" x14ac:dyDescent="0.25">
      <c r="A53" s="167" t="s">
        <v>371</v>
      </c>
      <c r="B53" s="163"/>
      <c r="C53" s="163"/>
      <c r="D53" s="163"/>
      <c r="E53" s="163"/>
      <c r="F53" s="164"/>
      <c r="G53" s="164"/>
      <c r="H53" s="163"/>
      <c r="I53" s="163"/>
      <c r="J53" s="163"/>
      <c r="K53" s="163"/>
      <c r="L53" s="163"/>
      <c r="M53" s="1"/>
      <c r="N53" s="1"/>
      <c r="Q53" s="1"/>
      <c r="R53" s="1"/>
      <c r="S53" s="1"/>
      <c r="T53" s="1"/>
      <c r="U53" s="1"/>
      <c r="V53" s="1"/>
      <c r="W53" s="1"/>
    </row>
    <row r="54" spans="1:23" ht="19.5" customHeight="1" x14ac:dyDescent="0.25">
      <c r="A54" s="167"/>
      <c r="B54" s="163"/>
      <c r="C54" s="163"/>
      <c r="D54" s="163"/>
      <c r="E54" s="163"/>
      <c r="F54" s="164"/>
      <c r="G54" s="164"/>
      <c r="H54" s="163"/>
      <c r="I54" s="163"/>
      <c r="J54" s="163"/>
      <c r="K54" s="163"/>
      <c r="L54" s="163"/>
      <c r="M54" s="1"/>
      <c r="N54" s="1"/>
      <c r="Q54" s="1"/>
      <c r="R54" s="1"/>
      <c r="S54" s="1"/>
      <c r="T54" s="1"/>
      <c r="U54" s="1"/>
      <c r="V54" s="1"/>
      <c r="W54" s="1"/>
    </row>
    <row r="55" spans="1:23" ht="19.5" customHeight="1" x14ac:dyDescent="0.25">
      <c r="A55" s="165" t="s">
        <v>99</v>
      </c>
      <c r="B55" s="172"/>
      <c r="C55" s="172"/>
      <c r="D55" s="163"/>
      <c r="E55" s="163"/>
      <c r="F55" s="164"/>
      <c r="G55" s="164"/>
      <c r="H55" s="163"/>
      <c r="I55" s="163"/>
      <c r="J55" s="163"/>
      <c r="K55" s="163"/>
      <c r="L55" s="163"/>
      <c r="M55" s="1"/>
      <c r="N55" s="1"/>
      <c r="Q55" s="1"/>
      <c r="R55" s="1"/>
      <c r="S55" s="1"/>
      <c r="T55" s="1"/>
      <c r="U55" s="1"/>
      <c r="V55" s="1"/>
      <c r="W55" s="1"/>
    </row>
    <row r="56" spans="1:23" ht="19.5" customHeight="1" x14ac:dyDescent="0.25">
      <c r="A56" s="167" t="s">
        <v>372</v>
      </c>
      <c r="B56" s="163"/>
      <c r="C56" s="163"/>
      <c r="D56" s="163"/>
      <c r="E56" s="163"/>
      <c r="F56" s="164"/>
      <c r="G56" s="164"/>
      <c r="H56" s="163"/>
      <c r="I56" s="163"/>
      <c r="J56" s="163"/>
      <c r="K56" s="163"/>
      <c r="L56" s="163"/>
      <c r="M56" s="1"/>
      <c r="N56" s="1"/>
      <c r="Q56" s="1"/>
      <c r="R56" s="1"/>
      <c r="S56" s="1"/>
      <c r="T56" s="1"/>
      <c r="U56" s="1"/>
      <c r="V56" s="1"/>
      <c r="W56" s="1"/>
    </row>
    <row r="57" spans="1:23" ht="19.5" customHeight="1" x14ac:dyDescent="0.25">
      <c r="A57" s="167" t="s">
        <v>266</v>
      </c>
      <c r="B57" s="163"/>
      <c r="C57" s="163"/>
      <c r="D57" s="163"/>
      <c r="E57" s="163"/>
      <c r="F57" s="164"/>
      <c r="G57" s="164"/>
      <c r="H57" s="163"/>
      <c r="I57" s="163"/>
      <c r="J57" s="163"/>
      <c r="K57" s="163"/>
      <c r="L57" s="163"/>
      <c r="M57" s="1"/>
      <c r="N57" s="1"/>
      <c r="Q57" s="1"/>
      <c r="R57" s="1"/>
      <c r="S57" s="1"/>
      <c r="T57" s="1"/>
      <c r="U57" s="1"/>
      <c r="V57" s="1"/>
      <c r="W57" s="1"/>
    </row>
    <row r="58" spans="1:23" ht="19.5" customHeight="1" x14ac:dyDescent="0.25">
      <c r="A58" s="167"/>
      <c r="B58" s="163"/>
      <c r="C58" s="163"/>
      <c r="D58" s="163"/>
      <c r="E58" s="163"/>
      <c r="F58" s="164"/>
      <c r="G58" s="164"/>
      <c r="H58" s="163"/>
      <c r="I58" s="163"/>
      <c r="J58" s="163"/>
      <c r="K58" s="163"/>
      <c r="L58" s="163"/>
      <c r="M58" s="1"/>
      <c r="N58" s="1"/>
      <c r="Q58" s="1"/>
      <c r="R58" s="1"/>
      <c r="S58" s="1"/>
      <c r="T58" s="1"/>
      <c r="U58" s="1"/>
      <c r="V58" s="1"/>
      <c r="W58" s="1"/>
    </row>
    <row r="59" spans="1:23" ht="19.5" customHeight="1" x14ac:dyDescent="0.25">
      <c r="A59" s="165" t="s">
        <v>98</v>
      </c>
      <c r="B59" s="163"/>
      <c r="C59" s="163"/>
      <c r="D59" s="163"/>
      <c r="E59" s="163"/>
      <c r="F59" s="164"/>
      <c r="G59" s="164"/>
      <c r="H59" s="163"/>
      <c r="I59" s="163"/>
      <c r="J59" s="163"/>
      <c r="K59" s="163"/>
      <c r="L59" s="163"/>
      <c r="M59" s="1"/>
      <c r="N59" s="1"/>
      <c r="Q59" s="1"/>
      <c r="R59" s="1"/>
      <c r="S59" s="1"/>
      <c r="T59" s="1"/>
      <c r="U59" s="1"/>
      <c r="V59" s="1"/>
      <c r="W59" s="1"/>
    </row>
    <row r="60" spans="1:23" ht="19.5" customHeight="1" x14ac:dyDescent="0.25">
      <c r="A60" s="167" t="s">
        <v>262</v>
      </c>
      <c r="B60" s="163"/>
      <c r="C60" s="163"/>
      <c r="D60" s="163"/>
      <c r="E60" s="163"/>
      <c r="F60" s="164"/>
      <c r="G60" s="164"/>
      <c r="H60" s="163"/>
      <c r="I60" s="163"/>
      <c r="J60" s="163"/>
      <c r="K60" s="163"/>
      <c r="L60" s="163"/>
      <c r="M60" s="1"/>
      <c r="N60" s="1"/>
      <c r="Q60" s="1"/>
      <c r="R60" s="1"/>
      <c r="S60" s="1"/>
      <c r="T60" s="1"/>
      <c r="U60" s="1"/>
      <c r="V60" s="1"/>
      <c r="W60" s="1"/>
    </row>
    <row r="61" spans="1:23" ht="19.5" customHeight="1" x14ac:dyDescent="0.25">
      <c r="A61" s="167"/>
      <c r="B61" s="163"/>
      <c r="C61" s="163"/>
      <c r="D61" s="163"/>
      <c r="E61" s="163"/>
      <c r="F61" s="164"/>
      <c r="G61" s="164"/>
      <c r="H61" s="163"/>
      <c r="I61" s="163"/>
      <c r="J61" s="163"/>
      <c r="K61" s="163"/>
      <c r="L61" s="163"/>
      <c r="M61" s="1"/>
      <c r="N61" s="1"/>
      <c r="Q61" s="1"/>
      <c r="R61" s="1"/>
      <c r="S61" s="1"/>
      <c r="T61" s="1"/>
      <c r="U61" s="1"/>
      <c r="V61" s="1"/>
      <c r="W61" s="1"/>
    </row>
    <row r="62" spans="1:23" ht="19.5" customHeight="1" x14ac:dyDescent="0.25">
      <c r="A62" s="165" t="s">
        <v>265</v>
      </c>
      <c r="B62" s="163"/>
      <c r="C62" s="163"/>
      <c r="D62" s="163"/>
      <c r="E62" s="163"/>
      <c r="F62" s="164"/>
      <c r="G62" s="164"/>
      <c r="H62" s="163"/>
      <c r="I62" s="163"/>
      <c r="J62" s="163"/>
      <c r="K62" s="163"/>
      <c r="L62" s="163"/>
      <c r="M62" s="1"/>
      <c r="N62" s="1"/>
      <c r="Q62" s="1"/>
      <c r="R62" s="1"/>
      <c r="S62" s="1"/>
      <c r="T62" s="1"/>
      <c r="U62" s="1"/>
      <c r="V62" s="1"/>
      <c r="W62" s="1"/>
    </row>
    <row r="63" spans="1:23" ht="19.5" customHeight="1" x14ac:dyDescent="0.25">
      <c r="A63" s="173" t="s">
        <v>269</v>
      </c>
      <c r="B63" s="163"/>
      <c r="C63" s="163"/>
      <c r="D63" s="163"/>
      <c r="E63" s="163"/>
      <c r="F63" s="164"/>
      <c r="G63" s="164"/>
      <c r="H63" s="163"/>
      <c r="I63" s="163"/>
      <c r="J63" s="163"/>
      <c r="K63" s="163"/>
      <c r="L63" s="163"/>
      <c r="M63" s="1"/>
      <c r="N63" s="1"/>
      <c r="Q63" s="1"/>
      <c r="R63" s="1"/>
      <c r="S63" s="1"/>
      <c r="T63" s="1"/>
      <c r="U63" s="1"/>
      <c r="V63" s="1"/>
      <c r="W63" s="1"/>
    </row>
    <row r="64" spans="1:23" ht="19.5" customHeight="1" x14ac:dyDescent="0.25">
      <c r="A64" s="163"/>
      <c r="B64" s="163"/>
      <c r="C64" s="163"/>
      <c r="D64" s="163"/>
      <c r="E64" s="163"/>
      <c r="F64" s="164"/>
      <c r="G64" s="164"/>
      <c r="H64" s="163"/>
      <c r="I64" s="163"/>
      <c r="J64" s="163"/>
      <c r="K64" s="163"/>
      <c r="L64" s="163"/>
      <c r="M64" s="1"/>
      <c r="N64" s="1"/>
      <c r="Q64" s="1"/>
      <c r="R64" s="1"/>
      <c r="S64" s="1"/>
      <c r="T64" s="1"/>
      <c r="U64" s="1"/>
      <c r="V64" s="1"/>
      <c r="W64" s="1"/>
    </row>
    <row r="65" spans="1:23" ht="19.5" customHeight="1" x14ac:dyDescent="0.25">
      <c r="A65" s="165" t="s">
        <v>260</v>
      </c>
      <c r="B65" s="163"/>
      <c r="C65" s="163"/>
      <c r="D65" s="163"/>
      <c r="E65" s="163"/>
      <c r="F65" s="164"/>
      <c r="G65" s="164"/>
      <c r="H65" s="163"/>
      <c r="I65" s="163"/>
      <c r="J65" s="163"/>
      <c r="K65" s="163"/>
      <c r="L65" s="163"/>
      <c r="M65" s="1"/>
      <c r="N65" s="1"/>
      <c r="Q65" s="1"/>
      <c r="R65" s="1"/>
      <c r="S65" s="1"/>
      <c r="T65" s="1"/>
      <c r="U65" s="1"/>
      <c r="V65" s="1"/>
      <c r="W65" s="1"/>
    </row>
    <row r="66" spans="1:23" ht="19.5" customHeight="1" x14ac:dyDescent="0.25">
      <c r="A66" s="167" t="s">
        <v>264</v>
      </c>
      <c r="B66" s="167"/>
      <c r="C66" s="167"/>
      <c r="D66" s="167"/>
      <c r="E66" s="163"/>
      <c r="F66" s="164"/>
      <c r="G66" s="164"/>
      <c r="H66" s="163"/>
      <c r="I66" s="163"/>
      <c r="J66" s="163"/>
      <c r="K66" s="163"/>
      <c r="L66" s="163"/>
      <c r="M66" s="1"/>
      <c r="N66" s="1"/>
      <c r="Q66" s="1"/>
      <c r="R66" s="1"/>
      <c r="S66" s="1"/>
      <c r="T66" s="1"/>
      <c r="U66" s="1"/>
      <c r="V66" s="1"/>
      <c r="W66" s="1"/>
    </row>
    <row r="67" spans="1:23" ht="19.5" customHeight="1" x14ac:dyDescent="0.25">
      <c r="A67" s="167" t="s">
        <v>263</v>
      </c>
      <c r="B67" s="167"/>
      <c r="C67" s="167"/>
      <c r="D67" s="167"/>
      <c r="E67" s="163"/>
      <c r="F67" s="164"/>
      <c r="G67" s="164"/>
      <c r="H67" s="163"/>
      <c r="I67" s="163"/>
      <c r="J67" s="163"/>
      <c r="K67" s="163"/>
      <c r="L67" s="163"/>
      <c r="M67" s="1"/>
      <c r="N67" s="1"/>
      <c r="Q67" s="1"/>
      <c r="R67" s="1"/>
      <c r="S67" s="1"/>
      <c r="T67" s="1"/>
      <c r="U67" s="1"/>
      <c r="V67" s="1"/>
      <c r="W67" s="1"/>
    </row>
    <row r="68" spans="1:23" ht="19.5" customHeight="1" x14ac:dyDescent="0.3">
      <c r="A68" s="163"/>
      <c r="B68" s="163"/>
      <c r="C68" s="163"/>
      <c r="D68" s="163"/>
      <c r="E68" s="163"/>
      <c r="F68" s="164"/>
      <c r="G68" s="164"/>
      <c r="H68" s="163"/>
      <c r="I68" s="163"/>
      <c r="J68" s="163"/>
      <c r="K68" s="163"/>
      <c r="L68" s="163"/>
    </row>
    <row r="69" spans="1:23" ht="19.5" customHeight="1" x14ac:dyDescent="0.3">
      <c r="G69" s="164"/>
    </row>
  </sheetData>
  <mergeCells count="19">
    <mergeCell ref="W21:W24"/>
    <mergeCell ref="I3:K3"/>
    <mergeCell ref="I4:K4"/>
    <mergeCell ref="L3:M3"/>
    <mergeCell ref="L4:M4"/>
    <mergeCell ref="W18:W19"/>
    <mergeCell ref="T21:T24"/>
    <mergeCell ref="U21:U24"/>
    <mergeCell ref="V21:V24"/>
    <mergeCell ref="P3:P5"/>
    <mergeCell ref="D36:E36"/>
    <mergeCell ref="B6:D6"/>
    <mergeCell ref="B7:D7"/>
    <mergeCell ref="B8:D8"/>
    <mergeCell ref="D11:D12"/>
    <mergeCell ref="C11:C12"/>
    <mergeCell ref="B11:B12"/>
    <mergeCell ref="E11:E12"/>
    <mergeCell ref="A33:B35"/>
  </mergeCells>
  <phoneticPr fontId="0" type="noConversion"/>
  <printOptions horizontalCentered="1"/>
  <pageMargins left="0.25" right="0.25" top="0.75" bottom="0.75" header="0.3" footer="0.3"/>
  <pageSetup scale="75" orientation="portrait" r:id="rId1"/>
  <headerFooter alignWithMargins="0">
    <oddHeader>&amp;L&amp;"Verdana,Bold"&amp;12JMU Short-Term Program Budget Projection&amp;"Verdana,Regular"
&amp;R  as of &amp;D</oddHeader>
    <oddFooter>&amp;L&amp;A&amp;Rfile name:  &amp;F</oddFooter>
  </headerFooter>
  <colBreaks count="2" manualBreakCount="2">
    <brk id="6" min="1" max="41" man="1"/>
    <brk id="15"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c r="D1" s="57">
        <f>'SUM2017 Budget Worksheet'!I2</f>
        <v>0</v>
      </c>
    </row>
    <row r="2" spans="1:4" ht="18" x14ac:dyDescent="0.25">
      <c r="B2" s="5" t="s">
        <v>1</v>
      </c>
      <c r="C2" s="3"/>
    </row>
    <row r="3" spans="1:4" ht="20.25" x14ac:dyDescent="0.3">
      <c r="B3" s="5" t="s">
        <v>368</v>
      </c>
      <c r="C3" s="3"/>
      <c r="D3" s="51" t="s">
        <v>61</v>
      </c>
    </row>
    <row r="4" spans="1:4" ht="10.5" customHeight="1" x14ac:dyDescent="0.25">
      <c r="B4" s="5"/>
      <c r="C4" s="3"/>
    </row>
    <row r="5" spans="1:4" x14ac:dyDescent="0.25">
      <c r="B5" s="296" t="s">
        <v>258</v>
      </c>
      <c r="C5" s="296"/>
      <c r="D5" s="296"/>
    </row>
    <row r="6" spans="1:4" x14ac:dyDescent="0.25">
      <c r="B6" s="296"/>
      <c r="C6" s="296"/>
      <c r="D6" s="296"/>
    </row>
    <row r="7" spans="1:4" x14ac:dyDescent="0.25">
      <c r="B7" s="296"/>
      <c r="C7" s="296"/>
      <c r="D7" s="296"/>
    </row>
    <row r="8" spans="1:4" x14ac:dyDescent="0.25">
      <c r="B8" s="296"/>
      <c r="C8" s="296"/>
      <c r="D8" s="296"/>
    </row>
    <row r="9" spans="1:4" x14ac:dyDescent="0.25">
      <c r="B9" s="296"/>
      <c r="C9" s="296"/>
      <c r="D9" s="296"/>
    </row>
    <row r="10" spans="1:4" x14ac:dyDescent="0.25">
      <c r="B10" s="296"/>
      <c r="C10" s="296"/>
      <c r="D10" s="296"/>
    </row>
    <row r="11" spans="1:4" x14ac:dyDescent="0.25">
      <c r="B11" s="28"/>
      <c r="C11" s="28"/>
      <c r="D11" s="28"/>
    </row>
    <row r="12" spans="1:4" ht="18" x14ac:dyDescent="0.25">
      <c r="A12" s="6"/>
      <c r="B12" s="7" t="s">
        <v>48</v>
      </c>
      <c r="C12" s="8" t="s">
        <v>46</v>
      </c>
      <c r="D12" s="8" t="s">
        <v>46</v>
      </c>
    </row>
    <row r="13" spans="1:4" x14ac:dyDescent="0.25">
      <c r="A13" s="8" t="s">
        <v>46</v>
      </c>
      <c r="B13" s="9" t="s">
        <v>53</v>
      </c>
      <c r="C13" s="9" t="s">
        <v>49</v>
      </c>
      <c r="D13" s="8" t="s">
        <v>60</v>
      </c>
    </row>
    <row r="14" spans="1:4" x14ac:dyDescent="0.25">
      <c r="A14" s="8">
        <v>1</v>
      </c>
      <c r="B14" s="206"/>
      <c r="C14" s="207">
        <v>0</v>
      </c>
      <c r="D14" s="206"/>
    </row>
    <row r="15" spans="1:4" x14ac:dyDescent="0.25">
      <c r="A15" s="8">
        <v>2</v>
      </c>
      <c r="B15" s="206"/>
      <c r="C15" s="207">
        <v>0</v>
      </c>
      <c r="D15" s="206"/>
    </row>
    <row r="16" spans="1:4" x14ac:dyDescent="0.25">
      <c r="A16" s="8">
        <v>3</v>
      </c>
      <c r="B16" s="206"/>
      <c r="C16" s="207">
        <v>0</v>
      </c>
      <c r="D16" s="206"/>
    </row>
    <row r="17" spans="1:4" x14ac:dyDescent="0.25">
      <c r="A17" s="8">
        <v>4</v>
      </c>
      <c r="B17" s="206"/>
      <c r="C17" s="207">
        <v>0</v>
      </c>
      <c r="D17" s="206"/>
    </row>
    <row r="18" spans="1:4" x14ac:dyDescent="0.25">
      <c r="A18" s="8">
        <v>5</v>
      </c>
      <c r="B18" s="206"/>
      <c r="C18" s="207">
        <v>0</v>
      </c>
      <c r="D18" s="206"/>
    </row>
    <row r="19" spans="1:4" ht="16.5" thickBot="1" x14ac:dyDescent="0.3">
      <c r="A19" s="8">
        <v>6</v>
      </c>
      <c r="B19" s="206"/>
      <c r="C19" s="208">
        <v>0</v>
      </c>
      <c r="D19" s="206"/>
    </row>
    <row r="20" spans="1:4" ht="18.75" thickBot="1" x14ac:dyDescent="0.3">
      <c r="B20" s="8" t="s">
        <v>50</v>
      </c>
      <c r="C20" s="217">
        <f>SUM(C14:C19)</f>
        <v>0</v>
      </c>
      <c r="D20" s="4" t="s">
        <v>57</v>
      </c>
    </row>
    <row r="23" spans="1:4" x14ac:dyDescent="0.25">
      <c r="B23" s="9" t="s">
        <v>51</v>
      </c>
      <c r="C23" s="8" t="s">
        <v>52</v>
      </c>
      <c r="D23" s="6"/>
    </row>
    <row r="25" spans="1:4" x14ac:dyDescent="0.25">
      <c r="B25" s="206"/>
      <c r="C25" s="6"/>
      <c r="D25" s="206"/>
    </row>
    <row r="26" spans="1:4" ht="17.25" customHeight="1" x14ac:dyDescent="0.25">
      <c r="B26" s="206"/>
      <c r="C26" s="6"/>
      <c r="D26" s="206"/>
    </row>
    <row r="27" spans="1:4" x14ac:dyDescent="0.25">
      <c r="B27" s="206"/>
      <c r="C27" s="6"/>
      <c r="D27" s="206"/>
    </row>
    <row r="30" spans="1:4" x14ac:dyDescent="0.25">
      <c r="B30" s="1" t="s">
        <v>46</v>
      </c>
    </row>
    <row r="31" spans="1:4" x14ac:dyDescent="0.25">
      <c r="D31" s="10" t="s">
        <v>56</v>
      </c>
    </row>
    <row r="32" spans="1:4" x14ac:dyDescent="0.25">
      <c r="D32" s="20" t="s">
        <v>58</v>
      </c>
    </row>
    <row r="35" spans="2:2" x14ac:dyDescent="0.25">
      <c r="B35" s="231" t="s">
        <v>253</v>
      </c>
    </row>
  </sheetData>
  <mergeCells count="1">
    <mergeCell ref="B5:D10"/>
  </mergeCells>
  <phoneticPr fontId="0" type="noConversion"/>
  <pageMargins left="0.5" right="0.5" top="0.5" bottom="0.5" header="0.5" footer="0.5"/>
  <pageSetup scale="90"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A3" sqref="A3"/>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2.42578125" customWidth="1"/>
    <col min="11" max="11" width="11.28515625" customWidth="1"/>
    <col min="12" max="12" width="1" customWidth="1"/>
  </cols>
  <sheetData>
    <row r="1" spans="1:16" ht="9" customHeight="1" x14ac:dyDescent="0.25">
      <c r="A1" s="5"/>
      <c r="G1"/>
    </row>
    <row r="2" spans="1:16" ht="20.25" x14ac:dyDescent="0.3">
      <c r="A2" s="5">
        <v>2017</v>
      </c>
      <c r="B2" s="51" t="s">
        <v>160</v>
      </c>
      <c r="C2"/>
      <c r="D2"/>
      <c r="E2" s="2">
        <f>'SUM2017 Budget Worksheet'!I2</f>
        <v>0</v>
      </c>
      <c r="G2"/>
      <c r="H2" s="78" t="s">
        <v>184</v>
      </c>
      <c r="I2" s="78"/>
      <c r="J2" s="78">
        <f>SUM(COUNT(#REF!),COUNT(#REF!))</f>
        <v>0</v>
      </c>
    </row>
    <row r="3" spans="1:16" ht="18" x14ac:dyDescent="0.25">
      <c r="A3" s="5"/>
      <c r="B3" s="5"/>
      <c r="C3"/>
      <c r="D3"/>
      <c r="E3"/>
      <c r="F3"/>
      <c r="G3"/>
      <c r="K3" s="161"/>
      <c r="L3" s="61"/>
      <c r="M3" s="61"/>
      <c r="N3" s="61"/>
      <c r="O3" s="61"/>
      <c r="P3" s="61"/>
    </row>
    <row r="4" spans="1:16" ht="34.5" customHeight="1" x14ac:dyDescent="0.2">
      <c r="A4" s="302" t="s">
        <v>65</v>
      </c>
      <c r="B4" s="302"/>
      <c r="C4" s="302"/>
      <c r="D4" s="302"/>
      <c r="E4" s="302"/>
      <c r="F4" s="302"/>
      <c r="G4" s="302"/>
      <c r="H4" s="302"/>
      <c r="I4" s="302"/>
      <c r="J4" s="302"/>
    </row>
    <row r="5" spans="1:16" ht="32.25" customHeight="1" x14ac:dyDescent="0.2">
      <c r="A5" s="303" t="s">
        <v>126</v>
      </c>
      <c r="B5" s="303"/>
      <c r="C5" s="303"/>
      <c r="D5" s="303"/>
      <c r="E5" s="303"/>
      <c r="F5" s="303"/>
      <c r="G5" s="303"/>
      <c r="H5" s="303"/>
      <c r="I5" s="303"/>
      <c r="J5" s="303"/>
      <c r="K5" s="303"/>
    </row>
    <row r="6" spans="1:16" ht="32.25" customHeight="1" x14ac:dyDescent="0.2">
      <c r="A6" s="303" t="s">
        <v>127</v>
      </c>
      <c r="B6" s="303"/>
      <c r="C6" s="303"/>
      <c r="D6" s="303"/>
      <c r="E6" s="303"/>
      <c r="F6" s="303"/>
      <c r="G6" s="303"/>
      <c r="H6" s="303"/>
      <c r="I6" s="303"/>
      <c r="J6" s="303"/>
      <c r="K6" s="303"/>
    </row>
    <row r="7" spans="1:16" ht="32.25" customHeight="1" x14ac:dyDescent="0.2">
      <c r="A7" s="303" t="s">
        <v>314</v>
      </c>
      <c r="B7" s="303"/>
      <c r="C7" s="303"/>
      <c r="D7" s="303"/>
      <c r="E7" s="303"/>
      <c r="F7" s="303"/>
      <c r="G7" s="303"/>
      <c r="H7" s="303"/>
      <c r="I7" s="303"/>
      <c r="J7" s="303"/>
      <c r="K7" s="303"/>
    </row>
    <row r="8" spans="1:16" ht="32.25" customHeight="1" x14ac:dyDescent="0.2">
      <c r="A8" s="303" t="s">
        <v>318</v>
      </c>
      <c r="B8" s="303"/>
      <c r="C8" s="303"/>
      <c r="D8" s="303"/>
      <c r="E8" s="303"/>
      <c r="F8" s="303"/>
      <c r="G8" s="303"/>
      <c r="H8" s="303"/>
      <c r="I8" s="303"/>
      <c r="J8" s="303"/>
      <c r="K8" s="303"/>
    </row>
    <row r="9" spans="1:16" ht="6" customHeight="1" x14ac:dyDescent="0.2">
      <c r="A9" s="60"/>
      <c r="B9" s="60"/>
      <c r="C9" s="60"/>
      <c r="D9" s="60"/>
      <c r="E9" s="60"/>
      <c r="F9" s="60"/>
      <c r="G9" s="60"/>
      <c r="H9" s="60"/>
      <c r="I9" s="60"/>
      <c r="J9" s="60"/>
    </row>
    <row r="10" spans="1:16" ht="31.5" customHeight="1" x14ac:dyDescent="0.25">
      <c r="A10" s="70" t="s">
        <v>135</v>
      </c>
      <c r="B10" s="70" t="s">
        <v>130</v>
      </c>
      <c r="C10" s="66" t="s">
        <v>55</v>
      </c>
      <c r="D10" s="66" t="s">
        <v>320</v>
      </c>
      <c r="E10" s="66" t="s">
        <v>129</v>
      </c>
      <c r="F10" s="66" t="s">
        <v>131</v>
      </c>
      <c r="G10" s="66" t="s">
        <v>128</v>
      </c>
      <c r="H10" s="70" t="s">
        <v>124</v>
      </c>
      <c r="I10" s="70" t="s">
        <v>125</v>
      </c>
      <c r="K10" s="182" t="s">
        <v>321</v>
      </c>
    </row>
    <row r="11" spans="1:16" x14ac:dyDescent="0.25">
      <c r="A11" s="2"/>
      <c r="B11" s="209"/>
      <c r="C11" s="210"/>
      <c r="D11" s="209"/>
      <c r="E11" s="220"/>
      <c r="F11" s="220"/>
      <c r="G11" s="220"/>
      <c r="H11" s="221"/>
      <c r="I11" s="219"/>
      <c r="J11" s="183"/>
    </row>
    <row r="12" spans="1:16" x14ac:dyDescent="0.25">
      <c r="A12" s="2"/>
      <c r="B12" s="209"/>
      <c r="C12" s="210"/>
      <c r="D12" s="209"/>
      <c r="E12" s="220"/>
      <c r="F12" s="220"/>
      <c r="G12" s="220"/>
      <c r="H12" s="221"/>
      <c r="I12" s="219"/>
      <c r="J12" s="183"/>
    </row>
    <row r="13" spans="1:16" x14ac:dyDescent="0.25">
      <c r="A13" s="2"/>
      <c r="B13" s="209"/>
      <c r="C13" s="210"/>
      <c r="D13" s="209"/>
      <c r="E13" s="220"/>
      <c r="F13" s="220"/>
      <c r="G13" s="220"/>
      <c r="H13" s="221"/>
      <c r="I13" s="219"/>
      <c r="J13" s="183"/>
    </row>
    <row r="14" spans="1:16" x14ac:dyDescent="0.25">
      <c r="A14" s="2"/>
      <c r="B14" s="206"/>
      <c r="C14" s="211"/>
      <c r="D14" s="206"/>
      <c r="E14" s="222"/>
      <c r="F14" s="222"/>
      <c r="G14" s="222"/>
      <c r="H14" s="223"/>
      <c r="I14" s="219"/>
      <c r="J14" s="183"/>
    </row>
    <row r="15" spans="1:16" x14ac:dyDescent="0.25">
      <c r="A15" s="2"/>
      <c r="B15" s="206"/>
      <c r="C15" s="211"/>
      <c r="D15" s="206"/>
      <c r="E15" s="222"/>
      <c r="F15" s="222"/>
      <c r="G15" s="222"/>
      <c r="H15" s="223"/>
      <c r="I15" s="219"/>
      <c r="J15" s="183"/>
    </row>
    <row r="16" spans="1:16" ht="18" customHeight="1" x14ac:dyDescent="0.25">
      <c r="C16" s="63"/>
      <c r="H16" s="11" t="s">
        <v>133</v>
      </c>
      <c r="I16" s="218">
        <f>SUM(I11:I15)</f>
        <v>0</v>
      </c>
    </row>
    <row r="17" spans="1:15" ht="18" customHeight="1" x14ac:dyDescent="0.25">
      <c r="C17" s="63"/>
    </row>
    <row r="18" spans="1:15" ht="31.5" customHeight="1" x14ac:dyDescent="0.25">
      <c r="A18" s="70" t="s">
        <v>134</v>
      </c>
      <c r="B18" s="67" t="s">
        <v>130</v>
      </c>
      <c r="C18" s="65" t="s">
        <v>55</v>
      </c>
      <c r="D18" s="65" t="s">
        <v>75</v>
      </c>
      <c r="E18" s="297" t="s">
        <v>54</v>
      </c>
      <c r="F18" s="297"/>
      <c r="G18" s="297"/>
      <c r="H18" s="297"/>
      <c r="I18" s="70" t="s">
        <v>123</v>
      </c>
    </row>
    <row r="19" spans="1:15" x14ac:dyDescent="0.25">
      <c r="A19" s="2"/>
      <c r="B19" s="206"/>
      <c r="C19" s="211"/>
      <c r="D19" s="206"/>
      <c r="E19" s="298"/>
      <c r="F19" s="298"/>
      <c r="G19" s="298"/>
      <c r="H19" s="298"/>
      <c r="I19" s="219"/>
    </row>
    <row r="20" spans="1:15" x14ac:dyDescent="0.25">
      <c r="A20" s="2"/>
      <c r="B20" s="206"/>
      <c r="C20" s="211"/>
      <c r="D20" s="206"/>
      <c r="E20" s="298"/>
      <c r="F20" s="298"/>
      <c r="G20" s="298"/>
      <c r="H20" s="298"/>
      <c r="I20" s="219"/>
    </row>
    <row r="21" spans="1:15" x14ac:dyDescent="0.25">
      <c r="A21" s="2"/>
      <c r="B21" s="206"/>
      <c r="C21" s="211"/>
      <c r="D21" s="206"/>
      <c r="E21" s="298"/>
      <c r="F21" s="298"/>
      <c r="G21" s="298"/>
      <c r="H21" s="298"/>
      <c r="I21" s="219"/>
    </row>
    <row r="22" spans="1:15" x14ac:dyDescent="0.25">
      <c r="A22" s="2"/>
      <c r="B22" s="206"/>
      <c r="C22" s="211"/>
      <c r="D22" s="206"/>
      <c r="E22" s="298"/>
      <c r="F22" s="298"/>
      <c r="G22" s="298"/>
      <c r="H22" s="298"/>
      <c r="I22" s="219"/>
    </row>
    <row r="23" spans="1:15" x14ac:dyDescent="0.25">
      <c r="A23" s="2"/>
      <c r="B23" s="206"/>
      <c r="C23" s="211"/>
      <c r="D23" s="206"/>
      <c r="E23" s="298"/>
      <c r="F23" s="298"/>
      <c r="G23" s="298"/>
      <c r="H23" s="298"/>
      <c r="I23" s="219"/>
    </row>
    <row r="24" spans="1:15" ht="18" customHeight="1" x14ac:dyDescent="0.25">
      <c r="H24" s="11" t="s">
        <v>132</v>
      </c>
      <c r="I24" s="218">
        <f>SUM(I19:I23)</f>
        <v>0</v>
      </c>
    </row>
    <row r="25" spans="1:15" ht="18" customHeight="1" x14ac:dyDescent="0.25">
      <c r="H25" s="69"/>
      <c r="I25" s="64"/>
    </row>
    <row r="26" spans="1:15" ht="32.25" customHeight="1" x14ac:dyDescent="0.25">
      <c r="A26" s="70" t="s">
        <v>136</v>
      </c>
      <c r="B26" s="67" t="s">
        <v>130</v>
      </c>
      <c r="D26" s="297" t="s">
        <v>75</v>
      </c>
      <c r="E26" s="297"/>
      <c r="F26" s="297" t="s">
        <v>159</v>
      </c>
      <c r="G26" s="297"/>
      <c r="H26" s="297"/>
      <c r="I26" s="64"/>
    </row>
    <row r="27" spans="1:15" ht="18.75" customHeight="1" x14ac:dyDescent="0.25">
      <c r="B27" s="206"/>
      <c r="C27" s="64"/>
      <c r="D27" s="304"/>
      <c r="E27" s="305"/>
      <c r="F27" s="299"/>
      <c r="G27" s="300"/>
      <c r="H27" s="301"/>
      <c r="I27" s="64"/>
    </row>
    <row r="28" spans="1:15" ht="18.75" customHeight="1" x14ac:dyDescent="0.25">
      <c r="B28" s="206"/>
      <c r="C28" s="64"/>
      <c r="D28" s="304"/>
      <c r="E28" s="305"/>
      <c r="F28" s="299"/>
      <c r="G28" s="300"/>
      <c r="H28" s="301"/>
      <c r="I28" s="64"/>
    </row>
    <row r="29" spans="1:15" ht="18.75" customHeight="1" x14ac:dyDescent="0.25">
      <c r="B29" s="206"/>
      <c r="C29" s="64"/>
      <c r="D29" s="304"/>
      <c r="E29" s="305"/>
      <c r="F29" s="299"/>
      <c r="G29" s="300"/>
      <c r="H29" s="301"/>
      <c r="I29" s="64"/>
    </row>
    <row r="30" spans="1:15" ht="18.75" customHeight="1" x14ac:dyDescent="0.25">
      <c r="H30" s="69"/>
      <c r="I30" s="64"/>
    </row>
    <row r="31" spans="1:15" ht="18.75" customHeight="1" x14ac:dyDescent="0.25">
      <c r="B31" s="2" t="s">
        <v>86</v>
      </c>
      <c r="C31" s="2"/>
      <c r="L31" s="62"/>
      <c r="M31" s="62"/>
      <c r="N31" s="62"/>
      <c r="O31" s="62"/>
    </row>
    <row r="32" spans="1:15" ht="18.75" customHeight="1" x14ac:dyDescent="0.25">
      <c r="A32" s="29"/>
      <c r="B32" s="2" t="s">
        <v>100</v>
      </c>
      <c r="C32" s="2"/>
      <c r="D32" s="50"/>
      <c r="F32" s="10" t="s">
        <v>56</v>
      </c>
      <c r="G32" s="10"/>
      <c r="H32" s="68"/>
      <c r="I32" s="68"/>
      <c r="J32" s="68"/>
      <c r="K32" s="62"/>
      <c r="L32" s="62"/>
      <c r="M32" s="62"/>
      <c r="N32" s="62"/>
      <c r="O32" s="62"/>
    </row>
    <row r="33" spans="2:8" customFormat="1" ht="18.75" customHeight="1" x14ac:dyDescent="0.25">
      <c r="B33" s="2" t="s">
        <v>101</v>
      </c>
      <c r="C33" s="2"/>
      <c r="D33" s="1"/>
      <c r="E33" s="1"/>
      <c r="F33" s="57" t="s">
        <v>58</v>
      </c>
      <c r="G33" s="1"/>
      <c r="H33" s="59"/>
    </row>
    <row r="34" spans="2:8" customFormat="1" ht="3.75" customHeight="1" x14ac:dyDescent="0.25">
      <c r="B34" s="1"/>
      <c r="C34" s="1"/>
      <c r="D34" s="1"/>
      <c r="E34" s="1"/>
      <c r="F34" s="1"/>
      <c r="G34" s="1"/>
    </row>
    <row r="36" spans="2:8" customFormat="1" x14ac:dyDescent="0.25">
      <c r="B36" s="231" t="s">
        <v>254</v>
      </c>
      <c r="C36" s="1"/>
      <c r="D36" s="76" t="s">
        <v>184</v>
      </c>
      <c r="E36" s="1"/>
      <c r="F36" s="1"/>
      <c r="G36" s="1"/>
    </row>
    <row r="37" spans="2:8" customFormat="1" x14ac:dyDescent="0.25">
      <c r="B37" s="1"/>
      <c r="C37" s="1"/>
      <c r="D37">
        <f>SUM(COUNT(C11:C15),COUNT(C19:C23))</f>
        <v>0</v>
      </c>
      <c r="E37" s="1"/>
      <c r="F37" s="1"/>
      <c r="G37" s="1"/>
    </row>
  </sheetData>
  <mergeCells count="19">
    <mergeCell ref="F28:H28"/>
    <mergeCell ref="E22:H22"/>
    <mergeCell ref="E23:H23"/>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0"/>
  <sheetViews>
    <sheetView topLeftCell="B17" zoomScaleNormal="100" zoomScaleSheetLayoutView="70" workbookViewId="0">
      <selection activeCell="B30" sqref="B30"/>
    </sheetView>
  </sheetViews>
  <sheetFormatPr defaultColWidth="9.140625" defaultRowHeight="12" x14ac:dyDescent="0.2"/>
  <cols>
    <col min="1" max="1" width="20.42578125" style="159" customWidth="1"/>
    <col min="2" max="2" width="57.42578125" style="145" customWidth="1"/>
    <col min="3" max="3" width="38.85546875" style="145" customWidth="1"/>
    <col min="4" max="4" width="22.7109375" style="159" customWidth="1"/>
    <col min="5" max="5" width="27.42578125" style="145" customWidth="1"/>
    <col min="6" max="6" width="28.140625" style="145" customWidth="1"/>
    <col min="7" max="7" width="29.28515625" style="145" customWidth="1"/>
    <col min="8" max="16384" width="9.140625" style="145"/>
  </cols>
  <sheetData>
    <row r="1" spans="1:6" ht="13.5" x14ac:dyDescent="0.2">
      <c r="A1" s="146" t="s">
        <v>328</v>
      </c>
      <c r="B1" s="147" t="s">
        <v>214</v>
      </c>
      <c r="C1" s="147" t="s">
        <v>213</v>
      </c>
      <c r="D1" s="148" t="s">
        <v>250</v>
      </c>
      <c r="E1" s="188"/>
      <c r="F1" s="189"/>
    </row>
    <row r="2" spans="1:6" ht="33.6" customHeight="1" x14ac:dyDescent="0.2">
      <c r="A2" s="190" t="s">
        <v>9</v>
      </c>
      <c r="B2" s="144" t="s">
        <v>199</v>
      </c>
      <c r="C2" s="149" t="s">
        <v>215</v>
      </c>
      <c r="D2" s="144" t="s">
        <v>293</v>
      </c>
      <c r="E2" s="150"/>
      <c r="F2" s="151"/>
    </row>
    <row r="3" spans="1:6" ht="33.6" customHeight="1" x14ac:dyDescent="0.2">
      <c r="A3" s="190" t="s">
        <v>326</v>
      </c>
      <c r="B3" s="144" t="s">
        <v>241</v>
      </c>
      <c r="C3" s="144" t="s">
        <v>332</v>
      </c>
      <c r="D3" s="144" t="s">
        <v>294</v>
      </c>
      <c r="E3" s="150"/>
      <c r="F3" s="151"/>
    </row>
    <row r="4" spans="1:6" ht="33.6" customHeight="1" x14ac:dyDescent="0.2">
      <c r="A4" s="190" t="s">
        <v>68</v>
      </c>
      <c r="B4" s="144" t="s">
        <v>327</v>
      </c>
      <c r="C4" s="144" t="s">
        <v>225</v>
      </c>
      <c r="D4" s="144" t="s">
        <v>231</v>
      </c>
      <c r="E4" s="150"/>
      <c r="F4" s="144" t="s">
        <v>335</v>
      </c>
    </row>
    <row r="5" spans="1:6" ht="33.6" customHeight="1" x14ac:dyDescent="0.2">
      <c r="A5" s="190" t="s">
        <v>12</v>
      </c>
      <c r="B5" s="144" t="s">
        <v>200</v>
      </c>
      <c r="C5" s="144" t="s">
        <v>220</v>
      </c>
      <c r="D5" s="152" t="s">
        <v>295</v>
      </c>
      <c r="E5" s="150"/>
      <c r="F5" s="151"/>
    </row>
    <row r="6" spans="1:6" ht="33.6" customHeight="1" x14ac:dyDescent="0.2">
      <c r="A6" s="190" t="s">
        <v>44</v>
      </c>
      <c r="B6" s="144" t="s">
        <v>201</v>
      </c>
      <c r="C6" s="144" t="s">
        <v>221</v>
      </c>
      <c r="D6" s="144" t="s">
        <v>296</v>
      </c>
      <c r="E6" s="150"/>
      <c r="F6" s="151"/>
    </row>
    <row r="7" spans="1:6" ht="33.6" customHeight="1" x14ac:dyDescent="0.2">
      <c r="A7" s="190" t="s">
        <v>87</v>
      </c>
      <c r="B7" s="144" t="s">
        <v>235</v>
      </c>
      <c r="C7" s="144" t="s">
        <v>252</v>
      </c>
      <c r="D7" s="152" t="s">
        <v>310</v>
      </c>
      <c r="E7" s="144" t="s">
        <v>336</v>
      </c>
      <c r="F7" s="151"/>
    </row>
    <row r="8" spans="1:6" ht="33.6" customHeight="1" x14ac:dyDescent="0.2">
      <c r="A8" s="190" t="s">
        <v>13</v>
      </c>
      <c r="B8" s="144" t="s">
        <v>202</v>
      </c>
      <c r="C8" s="144" t="s">
        <v>331</v>
      </c>
      <c r="D8" s="152" t="s">
        <v>297</v>
      </c>
      <c r="E8" s="157"/>
      <c r="F8" s="158"/>
    </row>
    <row r="9" spans="1:6" ht="33.6" customHeight="1" x14ac:dyDescent="0.2">
      <c r="A9" s="190" t="s">
        <v>14</v>
      </c>
      <c r="B9" s="144" t="s">
        <v>203</v>
      </c>
      <c r="C9" s="149" t="s">
        <v>334</v>
      </c>
      <c r="D9" s="144" t="s">
        <v>298</v>
      </c>
      <c r="E9" s="150"/>
      <c r="F9" s="151"/>
    </row>
    <row r="10" spans="1:6" ht="13.5" x14ac:dyDescent="0.2">
      <c r="A10" s="146" t="s">
        <v>329</v>
      </c>
      <c r="B10" s="147"/>
      <c r="C10" s="147"/>
      <c r="D10" s="148"/>
      <c r="E10" s="188"/>
      <c r="F10" s="189"/>
    </row>
    <row r="11" spans="1:6" ht="33.6" customHeight="1" x14ac:dyDescent="0.2">
      <c r="A11" s="190" t="s">
        <v>85</v>
      </c>
      <c r="B11" s="144" t="s">
        <v>204</v>
      </c>
      <c r="C11" s="149" t="s">
        <v>239</v>
      </c>
      <c r="D11" s="144" t="s">
        <v>299</v>
      </c>
      <c r="E11" s="150"/>
      <c r="F11" s="151"/>
    </row>
    <row r="12" spans="1:6" ht="33.6" customHeight="1" x14ac:dyDescent="0.2">
      <c r="A12" s="190" t="s">
        <v>88</v>
      </c>
      <c r="B12" s="144" t="s">
        <v>205</v>
      </c>
      <c r="C12" s="144" t="s">
        <v>218</v>
      </c>
      <c r="D12" s="144" t="s">
        <v>300</v>
      </c>
      <c r="E12" s="150"/>
      <c r="F12" s="151"/>
    </row>
    <row r="13" spans="1:6" ht="33.6" customHeight="1" x14ac:dyDescent="0.2">
      <c r="A13" s="190" t="s">
        <v>89</v>
      </c>
      <c r="B13" s="144" t="s">
        <v>206</v>
      </c>
      <c r="C13" s="144" t="s">
        <v>240</v>
      </c>
      <c r="D13" s="144" t="s">
        <v>301</v>
      </c>
      <c r="E13" s="150"/>
      <c r="F13" s="151"/>
    </row>
    <row r="14" spans="1:6" ht="33.6" customHeight="1" x14ac:dyDescent="0.2">
      <c r="A14" s="190" t="s">
        <v>90</v>
      </c>
      <c r="B14" s="144" t="s">
        <v>236</v>
      </c>
      <c r="C14" s="144" t="s">
        <v>216</v>
      </c>
      <c r="D14" s="152" t="s">
        <v>302</v>
      </c>
      <c r="E14" s="151"/>
      <c r="F14" s="151"/>
    </row>
    <row r="15" spans="1:6" ht="33.6" customHeight="1" x14ac:dyDescent="0.2">
      <c r="A15" s="190" t="s">
        <v>91</v>
      </c>
      <c r="B15" s="144" t="s">
        <v>270</v>
      </c>
      <c r="C15" s="144" t="s">
        <v>219</v>
      </c>
      <c r="D15" s="144" t="s">
        <v>303</v>
      </c>
      <c r="E15" s="150"/>
      <c r="F15" s="151"/>
    </row>
    <row r="16" spans="1:6" ht="33.6" customHeight="1" x14ac:dyDescent="0.2">
      <c r="A16" s="190" t="s">
        <v>18</v>
      </c>
      <c r="B16" s="144" t="s">
        <v>207</v>
      </c>
      <c r="C16" s="144" t="s">
        <v>226</v>
      </c>
      <c r="D16" s="152" t="s">
        <v>304</v>
      </c>
      <c r="E16" s="150"/>
      <c r="F16" s="151"/>
    </row>
    <row r="17" spans="1:6" ht="33.6" customHeight="1" x14ac:dyDescent="0.2">
      <c r="A17" s="190" t="s">
        <v>121</v>
      </c>
      <c r="B17" s="144" t="s">
        <v>227</v>
      </c>
      <c r="C17" s="144" t="s">
        <v>232</v>
      </c>
      <c r="D17" s="152" t="s">
        <v>311</v>
      </c>
      <c r="E17" s="157"/>
      <c r="F17" s="158"/>
    </row>
    <row r="18" spans="1:6" ht="33.6" customHeight="1" x14ac:dyDescent="0.2">
      <c r="A18" s="190" t="s">
        <v>325</v>
      </c>
      <c r="B18" s="144" t="s">
        <v>229</v>
      </c>
      <c r="C18" s="149" t="s">
        <v>228</v>
      </c>
      <c r="D18" s="144" t="s">
        <v>305</v>
      </c>
      <c r="E18" s="150"/>
      <c r="F18" s="151"/>
    </row>
    <row r="19" spans="1:6" ht="33.6" customHeight="1" x14ac:dyDescent="0.2">
      <c r="A19" s="190" t="s">
        <v>15</v>
      </c>
      <c r="B19" s="144" t="s">
        <v>114</v>
      </c>
      <c r="C19" s="144" t="s">
        <v>237</v>
      </c>
      <c r="D19" s="144" t="s">
        <v>306</v>
      </c>
      <c r="E19" s="150"/>
      <c r="F19" s="151"/>
    </row>
    <row r="20" spans="1:6" ht="13.5" x14ac:dyDescent="0.2">
      <c r="A20" s="146" t="s">
        <v>330</v>
      </c>
      <c r="B20" s="153"/>
      <c r="C20" s="153"/>
      <c r="D20" s="154"/>
      <c r="E20" s="155"/>
      <c r="F20" s="156"/>
    </row>
    <row r="21" spans="1:6" ht="33.6" customHeight="1" x14ac:dyDescent="0.2">
      <c r="A21" s="190" t="s">
        <v>21</v>
      </c>
      <c r="B21" s="144" t="s">
        <v>208</v>
      </c>
      <c r="C21" s="149" t="s">
        <v>333</v>
      </c>
      <c r="D21" s="144" t="s">
        <v>307</v>
      </c>
      <c r="E21" s="150"/>
      <c r="F21" s="151"/>
    </row>
    <row r="22" spans="1:6" ht="33.6" customHeight="1" x14ac:dyDescent="0.2">
      <c r="A22" s="190" t="s">
        <v>22</v>
      </c>
      <c r="B22" s="144" t="s">
        <v>209</v>
      </c>
      <c r="C22" s="144" t="s">
        <v>222</v>
      </c>
      <c r="D22" s="144" t="s">
        <v>308</v>
      </c>
      <c r="E22" s="150"/>
      <c r="F22" s="151"/>
    </row>
    <row r="23" spans="1:6" ht="33.6" customHeight="1" x14ac:dyDescent="0.2">
      <c r="A23" s="190" t="s">
        <v>23</v>
      </c>
      <c r="B23" s="144" t="s">
        <v>210</v>
      </c>
      <c r="C23" s="144" t="s">
        <v>217</v>
      </c>
      <c r="D23" s="144" t="s">
        <v>309</v>
      </c>
      <c r="E23" s="150"/>
      <c r="F23" s="151"/>
    </row>
    <row r="24" spans="1:6" ht="33.6" customHeight="1" x14ac:dyDescent="0.2">
      <c r="A24" s="190" t="s">
        <v>324</v>
      </c>
      <c r="B24" s="144" t="s">
        <v>211</v>
      </c>
      <c r="C24" s="144" t="s">
        <v>230</v>
      </c>
      <c r="D24" s="152" t="s">
        <v>233</v>
      </c>
      <c r="E24" s="151"/>
      <c r="F24" s="144" t="s">
        <v>337</v>
      </c>
    </row>
    <row r="25" spans="1:6" ht="33.6" customHeight="1" x14ac:dyDescent="0.2">
      <c r="A25" s="190" t="s">
        <v>15</v>
      </c>
      <c r="B25" s="144" t="s">
        <v>114</v>
      </c>
      <c r="C25" s="144" t="s">
        <v>238</v>
      </c>
      <c r="D25" s="144">
        <v>250</v>
      </c>
      <c r="E25" s="150"/>
      <c r="F25" s="151"/>
    </row>
    <row r="26" spans="1:6" ht="33.6" customHeight="1" x14ac:dyDescent="0.2">
      <c r="A26" s="190" t="s">
        <v>323</v>
      </c>
      <c r="B26" s="144" t="s">
        <v>223</v>
      </c>
      <c r="C26" s="144" t="s">
        <v>278</v>
      </c>
      <c r="D26" s="152" t="s">
        <v>279</v>
      </c>
      <c r="E26" s="150"/>
      <c r="F26" s="151"/>
    </row>
    <row r="27" spans="1:6" ht="33.6" customHeight="1" x14ac:dyDescent="0.2">
      <c r="A27" s="190" t="s">
        <v>192</v>
      </c>
      <c r="B27" s="144" t="s">
        <v>212</v>
      </c>
      <c r="C27" s="144" t="s">
        <v>224</v>
      </c>
      <c r="D27" s="152" t="s">
        <v>234</v>
      </c>
      <c r="E27" s="157"/>
      <c r="F27" s="158"/>
    </row>
    <row r="28" spans="1:6" ht="19.149999999999999" customHeight="1" x14ac:dyDescent="0.2">
      <c r="B28" s="160"/>
      <c r="C28" s="306" t="s">
        <v>322</v>
      </c>
      <c r="D28" s="306"/>
      <c r="E28" s="306" t="s">
        <v>271</v>
      </c>
      <c r="F28" s="306"/>
    </row>
    <row r="30" spans="1:6" ht="15.75" x14ac:dyDescent="0.25">
      <c r="B30" s="231" t="s">
        <v>338</v>
      </c>
    </row>
  </sheetData>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L34"/>
  <sheetViews>
    <sheetView zoomScale="75" zoomScaleNormal="75" zoomScaleSheetLayoutView="75" workbookViewId="0">
      <selection activeCell="O13" sqref="O13:U15"/>
    </sheetView>
  </sheetViews>
  <sheetFormatPr defaultColWidth="9.42578125" defaultRowHeight="12" x14ac:dyDescent="0.2"/>
  <cols>
    <col min="1" max="1" width="6.140625" style="82" customWidth="1"/>
    <col min="2" max="2" width="9.28515625" style="82" customWidth="1"/>
    <col min="3" max="3" width="4.42578125" style="82" hidden="1" customWidth="1"/>
    <col min="4" max="12" width="9.5703125" style="82" customWidth="1"/>
    <col min="13" max="13" width="1.7109375" style="82" customWidth="1"/>
    <col min="14" max="14" width="1.28515625" style="82" customWidth="1"/>
    <col min="15" max="15" width="21.28515625" style="95" customWidth="1"/>
    <col min="16" max="17" width="22.140625" style="95" customWidth="1"/>
    <col min="18" max="19" width="21.28515625" style="95" customWidth="1"/>
    <col min="20" max="20" width="17.85546875" style="82" customWidth="1"/>
    <col min="21" max="21" width="0.7109375" style="82" customWidth="1"/>
    <col min="22" max="22" width="0.5703125" style="82" customWidth="1"/>
    <col min="23" max="23" width="1.140625" style="82" customWidth="1"/>
    <col min="24" max="28" width="21.85546875" style="82" customWidth="1"/>
    <col min="29" max="29" width="16.140625" style="82" customWidth="1"/>
    <col min="30" max="30" width="1.28515625" style="82" customWidth="1"/>
    <col min="31" max="31" width="0.5703125" style="82" customWidth="1"/>
    <col min="32" max="36" width="21.85546875" style="82" customWidth="1"/>
    <col min="37" max="37" width="11.85546875" style="82" customWidth="1"/>
    <col min="38" max="254" width="9.42578125" style="82"/>
    <col min="255" max="255" width="6.140625" style="82" customWidth="1"/>
    <col min="256" max="256" width="15.7109375" style="82" customWidth="1"/>
    <col min="257" max="257" width="0" style="82" hidden="1" customWidth="1"/>
    <col min="258" max="266" width="11" style="82" customWidth="1"/>
    <col min="267" max="267" width="0.7109375" style="82" customWidth="1"/>
    <col min="268" max="510" width="9.42578125" style="82"/>
    <col min="511" max="511" width="6.140625" style="82" customWidth="1"/>
    <col min="512" max="512" width="15.7109375" style="82" customWidth="1"/>
    <col min="513" max="513" width="0" style="82" hidden="1" customWidth="1"/>
    <col min="514" max="522" width="11" style="82" customWidth="1"/>
    <col min="523" max="523" width="0.7109375" style="82" customWidth="1"/>
    <col min="524" max="766" width="9.42578125" style="82"/>
    <col min="767" max="767" width="6.140625" style="82" customWidth="1"/>
    <col min="768" max="768" width="15.7109375" style="82" customWidth="1"/>
    <col min="769" max="769" width="0" style="82" hidden="1" customWidth="1"/>
    <col min="770" max="778" width="11" style="82" customWidth="1"/>
    <col min="779" max="779" width="0.7109375" style="82" customWidth="1"/>
    <col min="780" max="1022" width="9.42578125" style="82"/>
    <col min="1023" max="1023" width="6.140625" style="82" customWidth="1"/>
    <col min="1024" max="1024" width="15.7109375" style="82" customWidth="1"/>
    <col min="1025" max="1025" width="0" style="82" hidden="1" customWidth="1"/>
    <col min="1026" max="1034" width="11" style="82" customWidth="1"/>
    <col min="1035" max="1035" width="0.7109375" style="82" customWidth="1"/>
    <col min="1036" max="1278" width="9.42578125" style="82"/>
    <col min="1279" max="1279" width="6.140625" style="82" customWidth="1"/>
    <col min="1280" max="1280" width="15.7109375" style="82" customWidth="1"/>
    <col min="1281" max="1281" width="0" style="82" hidden="1" customWidth="1"/>
    <col min="1282" max="1290" width="11" style="82" customWidth="1"/>
    <col min="1291" max="1291" width="0.7109375" style="82" customWidth="1"/>
    <col min="1292" max="1534" width="9.42578125" style="82"/>
    <col min="1535" max="1535" width="6.140625" style="82" customWidth="1"/>
    <col min="1536" max="1536" width="15.7109375" style="82" customWidth="1"/>
    <col min="1537" max="1537" width="0" style="82" hidden="1" customWidth="1"/>
    <col min="1538" max="1546" width="11" style="82" customWidth="1"/>
    <col min="1547" max="1547" width="0.7109375" style="82" customWidth="1"/>
    <col min="1548" max="1790" width="9.42578125" style="82"/>
    <col min="1791" max="1791" width="6.140625" style="82" customWidth="1"/>
    <col min="1792" max="1792" width="15.7109375" style="82" customWidth="1"/>
    <col min="1793" max="1793" width="0" style="82" hidden="1" customWidth="1"/>
    <col min="1794" max="1802" width="11" style="82" customWidth="1"/>
    <col min="1803" max="1803" width="0.7109375" style="82" customWidth="1"/>
    <col min="1804" max="2046" width="9.42578125" style="82"/>
    <col min="2047" max="2047" width="6.140625" style="82" customWidth="1"/>
    <col min="2048" max="2048" width="15.7109375" style="82" customWidth="1"/>
    <col min="2049" max="2049" width="0" style="82" hidden="1" customWidth="1"/>
    <col min="2050" max="2058" width="11" style="82" customWidth="1"/>
    <col min="2059" max="2059" width="0.7109375" style="82" customWidth="1"/>
    <col min="2060" max="2302" width="9.42578125" style="82"/>
    <col min="2303" max="2303" width="6.140625" style="82" customWidth="1"/>
    <col min="2304" max="2304" width="15.7109375" style="82" customWidth="1"/>
    <col min="2305" max="2305" width="0" style="82" hidden="1" customWidth="1"/>
    <col min="2306" max="2314" width="11" style="82" customWidth="1"/>
    <col min="2315" max="2315" width="0.7109375" style="82" customWidth="1"/>
    <col min="2316" max="2558" width="9.42578125" style="82"/>
    <col min="2559" max="2559" width="6.140625" style="82" customWidth="1"/>
    <col min="2560" max="2560" width="15.7109375" style="82" customWidth="1"/>
    <col min="2561" max="2561" width="0" style="82" hidden="1" customWidth="1"/>
    <col min="2562" max="2570" width="11" style="82" customWidth="1"/>
    <col min="2571" max="2571" width="0.7109375" style="82" customWidth="1"/>
    <col min="2572" max="2814" width="9.42578125" style="82"/>
    <col min="2815" max="2815" width="6.140625" style="82" customWidth="1"/>
    <col min="2816" max="2816" width="15.7109375" style="82" customWidth="1"/>
    <col min="2817" max="2817" width="0" style="82" hidden="1" customWidth="1"/>
    <col min="2818" max="2826" width="11" style="82" customWidth="1"/>
    <col min="2827" max="2827" width="0.7109375" style="82" customWidth="1"/>
    <col min="2828" max="3070" width="9.42578125" style="82"/>
    <col min="3071" max="3071" width="6.140625" style="82" customWidth="1"/>
    <col min="3072" max="3072" width="15.7109375" style="82" customWidth="1"/>
    <col min="3073" max="3073" width="0" style="82" hidden="1" customWidth="1"/>
    <col min="3074" max="3082" width="11" style="82" customWidth="1"/>
    <col min="3083" max="3083" width="0.7109375" style="82" customWidth="1"/>
    <col min="3084" max="3326" width="9.42578125" style="82"/>
    <col min="3327" max="3327" width="6.140625" style="82" customWidth="1"/>
    <col min="3328" max="3328" width="15.7109375" style="82" customWidth="1"/>
    <col min="3329" max="3329" width="0" style="82" hidden="1" customWidth="1"/>
    <col min="3330" max="3338" width="11" style="82" customWidth="1"/>
    <col min="3339" max="3339" width="0.7109375" style="82" customWidth="1"/>
    <col min="3340" max="3582" width="9.42578125" style="82"/>
    <col min="3583" max="3583" width="6.140625" style="82" customWidth="1"/>
    <col min="3584" max="3584" width="15.7109375" style="82" customWidth="1"/>
    <col min="3585" max="3585" width="0" style="82" hidden="1" customWidth="1"/>
    <col min="3586" max="3594" width="11" style="82" customWidth="1"/>
    <col min="3595" max="3595" width="0.7109375" style="82" customWidth="1"/>
    <col min="3596" max="3838" width="9.42578125" style="82"/>
    <col min="3839" max="3839" width="6.140625" style="82" customWidth="1"/>
    <col min="3840" max="3840" width="15.7109375" style="82" customWidth="1"/>
    <col min="3841" max="3841" width="0" style="82" hidden="1" customWidth="1"/>
    <col min="3842" max="3850" width="11" style="82" customWidth="1"/>
    <col min="3851" max="3851" width="0.7109375" style="82" customWidth="1"/>
    <col min="3852" max="4094" width="9.42578125" style="82"/>
    <col min="4095" max="4095" width="6.140625" style="82" customWidth="1"/>
    <col min="4096" max="4096" width="15.7109375" style="82" customWidth="1"/>
    <col min="4097" max="4097" width="0" style="82" hidden="1" customWidth="1"/>
    <col min="4098" max="4106" width="11" style="82" customWidth="1"/>
    <col min="4107" max="4107" width="0.7109375" style="82" customWidth="1"/>
    <col min="4108" max="4350" width="9.42578125" style="82"/>
    <col min="4351" max="4351" width="6.140625" style="82" customWidth="1"/>
    <col min="4352" max="4352" width="15.7109375" style="82" customWidth="1"/>
    <col min="4353" max="4353" width="0" style="82" hidden="1" customWidth="1"/>
    <col min="4354" max="4362" width="11" style="82" customWidth="1"/>
    <col min="4363" max="4363" width="0.7109375" style="82" customWidth="1"/>
    <col min="4364" max="4606" width="9.42578125" style="82"/>
    <col min="4607" max="4607" width="6.140625" style="82" customWidth="1"/>
    <col min="4608" max="4608" width="15.7109375" style="82" customWidth="1"/>
    <col min="4609" max="4609" width="0" style="82" hidden="1" customWidth="1"/>
    <col min="4610" max="4618" width="11" style="82" customWidth="1"/>
    <col min="4619" max="4619" width="0.7109375" style="82" customWidth="1"/>
    <col min="4620" max="4862" width="9.42578125" style="82"/>
    <col min="4863" max="4863" width="6.140625" style="82" customWidth="1"/>
    <col min="4864" max="4864" width="15.7109375" style="82" customWidth="1"/>
    <col min="4865" max="4865" width="0" style="82" hidden="1" customWidth="1"/>
    <col min="4866" max="4874" width="11" style="82" customWidth="1"/>
    <col min="4875" max="4875" width="0.7109375" style="82" customWidth="1"/>
    <col min="4876" max="5118" width="9.42578125" style="82"/>
    <col min="5119" max="5119" width="6.140625" style="82" customWidth="1"/>
    <col min="5120" max="5120" width="15.7109375" style="82" customWidth="1"/>
    <col min="5121" max="5121" width="0" style="82" hidden="1" customWidth="1"/>
    <col min="5122" max="5130" width="11" style="82" customWidth="1"/>
    <col min="5131" max="5131" width="0.7109375" style="82" customWidth="1"/>
    <col min="5132" max="5374" width="9.42578125" style="82"/>
    <col min="5375" max="5375" width="6.140625" style="82" customWidth="1"/>
    <col min="5376" max="5376" width="15.7109375" style="82" customWidth="1"/>
    <col min="5377" max="5377" width="0" style="82" hidden="1" customWidth="1"/>
    <col min="5378" max="5386" width="11" style="82" customWidth="1"/>
    <col min="5387" max="5387" width="0.7109375" style="82" customWidth="1"/>
    <col min="5388" max="5630" width="9.42578125" style="82"/>
    <col min="5631" max="5631" width="6.140625" style="82" customWidth="1"/>
    <col min="5632" max="5632" width="15.7109375" style="82" customWidth="1"/>
    <col min="5633" max="5633" width="0" style="82" hidden="1" customWidth="1"/>
    <col min="5634" max="5642" width="11" style="82" customWidth="1"/>
    <col min="5643" max="5643" width="0.7109375" style="82" customWidth="1"/>
    <col min="5644" max="5886" width="9.42578125" style="82"/>
    <col min="5887" max="5887" width="6.140625" style="82" customWidth="1"/>
    <col min="5888" max="5888" width="15.7109375" style="82" customWidth="1"/>
    <col min="5889" max="5889" width="0" style="82" hidden="1" customWidth="1"/>
    <col min="5890" max="5898" width="11" style="82" customWidth="1"/>
    <col min="5899" max="5899" width="0.7109375" style="82" customWidth="1"/>
    <col min="5900" max="6142" width="9.42578125" style="82"/>
    <col min="6143" max="6143" width="6.140625" style="82" customWidth="1"/>
    <col min="6144" max="6144" width="15.7109375" style="82" customWidth="1"/>
    <col min="6145" max="6145" width="0" style="82" hidden="1" customWidth="1"/>
    <col min="6146" max="6154" width="11" style="82" customWidth="1"/>
    <col min="6155" max="6155" width="0.7109375" style="82" customWidth="1"/>
    <col min="6156" max="6398" width="9.42578125" style="82"/>
    <col min="6399" max="6399" width="6.140625" style="82" customWidth="1"/>
    <col min="6400" max="6400" width="15.7109375" style="82" customWidth="1"/>
    <col min="6401" max="6401" width="0" style="82" hidden="1" customWidth="1"/>
    <col min="6402" max="6410" width="11" style="82" customWidth="1"/>
    <col min="6411" max="6411" width="0.7109375" style="82" customWidth="1"/>
    <col min="6412" max="6654" width="9.42578125" style="82"/>
    <col min="6655" max="6655" width="6.140625" style="82" customWidth="1"/>
    <col min="6656" max="6656" width="15.7109375" style="82" customWidth="1"/>
    <col min="6657" max="6657" width="0" style="82" hidden="1" customWidth="1"/>
    <col min="6658" max="6666" width="11" style="82" customWidth="1"/>
    <col min="6667" max="6667" width="0.7109375" style="82" customWidth="1"/>
    <col min="6668" max="6910" width="9.42578125" style="82"/>
    <col min="6911" max="6911" width="6.140625" style="82" customWidth="1"/>
    <col min="6912" max="6912" width="15.7109375" style="82" customWidth="1"/>
    <col min="6913" max="6913" width="0" style="82" hidden="1" customWidth="1"/>
    <col min="6914" max="6922" width="11" style="82" customWidth="1"/>
    <col min="6923" max="6923" width="0.7109375" style="82" customWidth="1"/>
    <col min="6924" max="7166" width="9.42578125" style="82"/>
    <col min="7167" max="7167" width="6.140625" style="82" customWidth="1"/>
    <col min="7168" max="7168" width="15.7109375" style="82" customWidth="1"/>
    <col min="7169" max="7169" width="0" style="82" hidden="1" customWidth="1"/>
    <col min="7170" max="7178" width="11" style="82" customWidth="1"/>
    <col min="7179" max="7179" width="0.7109375" style="82" customWidth="1"/>
    <col min="7180" max="7422" width="9.42578125" style="82"/>
    <col min="7423" max="7423" width="6.140625" style="82" customWidth="1"/>
    <col min="7424" max="7424" width="15.7109375" style="82" customWidth="1"/>
    <col min="7425" max="7425" width="0" style="82" hidden="1" customWidth="1"/>
    <col min="7426" max="7434" width="11" style="82" customWidth="1"/>
    <col min="7435" max="7435" width="0.7109375" style="82" customWidth="1"/>
    <col min="7436" max="7678" width="9.42578125" style="82"/>
    <col min="7679" max="7679" width="6.140625" style="82" customWidth="1"/>
    <col min="7680" max="7680" width="15.7109375" style="82" customWidth="1"/>
    <col min="7681" max="7681" width="0" style="82" hidden="1" customWidth="1"/>
    <col min="7682" max="7690" width="11" style="82" customWidth="1"/>
    <col min="7691" max="7691" width="0.7109375" style="82" customWidth="1"/>
    <col min="7692" max="7934" width="9.42578125" style="82"/>
    <col min="7935" max="7935" width="6.140625" style="82" customWidth="1"/>
    <col min="7936" max="7936" width="15.7109375" style="82" customWidth="1"/>
    <col min="7937" max="7937" width="0" style="82" hidden="1" customWidth="1"/>
    <col min="7938" max="7946" width="11" style="82" customWidth="1"/>
    <col min="7947" max="7947" width="0.7109375" style="82" customWidth="1"/>
    <col min="7948" max="8190" width="9.42578125" style="82"/>
    <col min="8191" max="8191" width="6.140625" style="82" customWidth="1"/>
    <col min="8192" max="8192" width="15.7109375" style="82" customWidth="1"/>
    <col min="8193" max="8193" width="0" style="82" hidden="1" customWidth="1"/>
    <col min="8194" max="8202" width="11" style="82" customWidth="1"/>
    <col min="8203" max="8203" width="0.7109375" style="82" customWidth="1"/>
    <col min="8204" max="8446" width="9.42578125" style="82"/>
    <col min="8447" max="8447" width="6.140625" style="82" customWidth="1"/>
    <col min="8448" max="8448" width="15.7109375" style="82" customWidth="1"/>
    <col min="8449" max="8449" width="0" style="82" hidden="1" customWidth="1"/>
    <col min="8450" max="8458" width="11" style="82" customWidth="1"/>
    <col min="8459" max="8459" width="0.7109375" style="82" customWidth="1"/>
    <col min="8460" max="8702" width="9.42578125" style="82"/>
    <col min="8703" max="8703" width="6.140625" style="82" customWidth="1"/>
    <col min="8704" max="8704" width="15.7109375" style="82" customWidth="1"/>
    <col min="8705" max="8705" width="0" style="82" hidden="1" customWidth="1"/>
    <col min="8706" max="8714" width="11" style="82" customWidth="1"/>
    <col min="8715" max="8715" width="0.7109375" style="82" customWidth="1"/>
    <col min="8716" max="8958" width="9.42578125" style="82"/>
    <col min="8959" max="8959" width="6.140625" style="82" customWidth="1"/>
    <col min="8960" max="8960" width="15.7109375" style="82" customWidth="1"/>
    <col min="8961" max="8961" width="0" style="82" hidden="1" customWidth="1"/>
    <col min="8962" max="8970" width="11" style="82" customWidth="1"/>
    <col min="8971" max="8971" width="0.7109375" style="82" customWidth="1"/>
    <col min="8972" max="9214" width="9.42578125" style="82"/>
    <col min="9215" max="9215" width="6.140625" style="82" customWidth="1"/>
    <col min="9216" max="9216" width="15.7109375" style="82" customWidth="1"/>
    <col min="9217" max="9217" width="0" style="82" hidden="1" customWidth="1"/>
    <col min="9218" max="9226" width="11" style="82" customWidth="1"/>
    <col min="9227" max="9227" width="0.7109375" style="82" customWidth="1"/>
    <col min="9228" max="9470" width="9.42578125" style="82"/>
    <col min="9471" max="9471" width="6.140625" style="82" customWidth="1"/>
    <col min="9472" max="9472" width="15.7109375" style="82" customWidth="1"/>
    <col min="9473" max="9473" width="0" style="82" hidden="1" customWidth="1"/>
    <col min="9474" max="9482" width="11" style="82" customWidth="1"/>
    <col min="9483" max="9483" width="0.7109375" style="82" customWidth="1"/>
    <col min="9484" max="9726" width="9.42578125" style="82"/>
    <col min="9727" max="9727" width="6.140625" style="82" customWidth="1"/>
    <col min="9728" max="9728" width="15.7109375" style="82" customWidth="1"/>
    <col min="9729" max="9729" width="0" style="82" hidden="1" customWidth="1"/>
    <col min="9730" max="9738" width="11" style="82" customWidth="1"/>
    <col min="9739" max="9739" width="0.7109375" style="82" customWidth="1"/>
    <col min="9740" max="9982" width="9.42578125" style="82"/>
    <col min="9983" max="9983" width="6.140625" style="82" customWidth="1"/>
    <col min="9984" max="9984" width="15.7109375" style="82" customWidth="1"/>
    <col min="9985" max="9985" width="0" style="82" hidden="1" customWidth="1"/>
    <col min="9986" max="9994" width="11" style="82" customWidth="1"/>
    <col min="9995" max="9995" width="0.7109375" style="82" customWidth="1"/>
    <col min="9996" max="10238" width="9.42578125" style="82"/>
    <col min="10239" max="10239" width="6.140625" style="82" customWidth="1"/>
    <col min="10240" max="10240" width="15.7109375" style="82" customWidth="1"/>
    <col min="10241" max="10241" width="0" style="82" hidden="1" customWidth="1"/>
    <col min="10242" max="10250" width="11" style="82" customWidth="1"/>
    <col min="10251" max="10251" width="0.7109375" style="82" customWidth="1"/>
    <col min="10252" max="10494" width="9.42578125" style="82"/>
    <col min="10495" max="10495" width="6.140625" style="82" customWidth="1"/>
    <col min="10496" max="10496" width="15.7109375" style="82" customWidth="1"/>
    <col min="10497" max="10497" width="0" style="82" hidden="1" customWidth="1"/>
    <col min="10498" max="10506" width="11" style="82" customWidth="1"/>
    <col min="10507" max="10507" width="0.7109375" style="82" customWidth="1"/>
    <col min="10508" max="10750" width="9.42578125" style="82"/>
    <col min="10751" max="10751" width="6.140625" style="82" customWidth="1"/>
    <col min="10752" max="10752" width="15.7109375" style="82" customWidth="1"/>
    <col min="10753" max="10753" width="0" style="82" hidden="1" customWidth="1"/>
    <col min="10754" max="10762" width="11" style="82" customWidth="1"/>
    <col min="10763" max="10763" width="0.7109375" style="82" customWidth="1"/>
    <col min="10764" max="11006" width="9.42578125" style="82"/>
    <col min="11007" max="11007" width="6.140625" style="82" customWidth="1"/>
    <col min="11008" max="11008" width="15.7109375" style="82" customWidth="1"/>
    <col min="11009" max="11009" width="0" style="82" hidden="1" customWidth="1"/>
    <col min="11010" max="11018" width="11" style="82" customWidth="1"/>
    <col min="11019" max="11019" width="0.7109375" style="82" customWidth="1"/>
    <col min="11020" max="11262" width="9.42578125" style="82"/>
    <col min="11263" max="11263" width="6.140625" style="82" customWidth="1"/>
    <col min="11264" max="11264" width="15.7109375" style="82" customWidth="1"/>
    <col min="11265" max="11265" width="0" style="82" hidden="1" customWidth="1"/>
    <col min="11266" max="11274" width="11" style="82" customWidth="1"/>
    <col min="11275" max="11275" width="0.7109375" style="82" customWidth="1"/>
    <col min="11276" max="11518" width="9.42578125" style="82"/>
    <col min="11519" max="11519" width="6.140625" style="82" customWidth="1"/>
    <col min="11520" max="11520" width="15.7109375" style="82" customWidth="1"/>
    <col min="11521" max="11521" width="0" style="82" hidden="1" customWidth="1"/>
    <col min="11522" max="11530" width="11" style="82" customWidth="1"/>
    <col min="11531" max="11531" width="0.7109375" style="82" customWidth="1"/>
    <col min="11532" max="11774" width="9.42578125" style="82"/>
    <col min="11775" max="11775" width="6.140625" style="82" customWidth="1"/>
    <col min="11776" max="11776" width="15.7109375" style="82" customWidth="1"/>
    <col min="11777" max="11777" width="0" style="82" hidden="1" customWidth="1"/>
    <col min="11778" max="11786" width="11" style="82" customWidth="1"/>
    <col min="11787" max="11787" width="0.7109375" style="82" customWidth="1"/>
    <col min="11788" max="12030" width="9.42578125" style="82"/>
    <col min="12031" max="12031" width="6.140625" style="82" customWidth="1"/>
    <col min="12032" max="12032" width="15.7109375" style="82" customWidth="1"/>
    <col min="12033" max="12033" width="0" style="82" hidden="1" customWidth="1"/>
    <col min="12034" max="12042" width="11" style="82" customWidth="1"/>
    <col min="12043" max="12043" width="0.7109375" style="82" customWidth="1"/>
    <col min="12044" max="12286" width="9.42578125" style="82"/>
    <col min="12287" max="12287" width="6.140625" style="82" customWidth="1"/>
    <col min="12288" max="12288" width="15.7109375" style="82" customWidth="1"/>
    <col min="12289" max="12289" width="0" style="82" hidden="1" customWidth="1"/>
    <col min="12290" max="12298" width="11" style="82" customWidth="1"/>
    <col min="12299" max="12299" width="0.7109375" style="82" customWidth="1"/>
    <col min="12300" max="12542" width="9.42578125" style="82"/>
    <col min="12543" max="12543" width="6.140625" style="82" customWidth="1"/>
    <col min="12544" max="12544" width="15.7109375" style="82" customWidth="1"/>
    <col min="12545" max="12545" width="0" style="82" hidden="1" customWidth="1"/>
    <col min="12546" max="12554" width="11" style="82" customWidth="1"/>
    <col min="12555" max="12555" width="0.7109375" style="82" customWidth="1"/>
    <col min="12556" max="12798" width="9.42578125" style="82"/>
    <col min="12799" max="12799" width="6.140625" style="82" customWidth="1"/>
    <col min="12800" max="12800" width="15.7109375" style="82" customWidth="1"/>
    <col min="12801" max="12801" width="0" style="82" hidden="1" customWidth="1"/>
    <col min="12802" max="12810" width="11" style="82" customWidth="1"/>
    <col min="12811" max="12811" width="0.7109375" style="82" customWidth="1"/>
    <col min="12812" max="13054" width="9.42578125" style="82"/>
    <col min="13055" max="13055" width="6.140625" style="82" customWidth="1"/>
    <col min="13056" max="13056" width="15.7109375" style="82" customWidth="1"/>
    <col min="13057" max="13057" width="0" style="82" hidden="1" customWidth="1"/>
    <col min="13058" max="13066" width="11" style="82" customWidth="1"/>
    <col min="13067" max="13067" width="0.7109375" style="82" customWidth="1"/>
    <col min="13068" max="13310" width="9.42578125" style="82"/>
    <col min="13311" max="13311" width="6.140625" style="82" customWidth="1"/>
    <col min="13312" max="13312" width="15.7109375" style="82" customWidth="1"/>
    <col min="13313" max="13313" width="0" style="82" hidden="1" customWidth="1"/>
    <col min="13314" max="13322" width="11" style="82" customWidth="1"/>
    <col min="13323" max="13323" width="0.7109375" style="82" customWidth="1"/>
    <col min="13324" max="13566" width="9.42578125" style="82"/>
    <col min="13567" max="13567" width="6.140625" style="82" customWidth="1"/>
    <col min="13568" max="13568" width="15.7109375" style="82" customWidth="1"/>
    <col min="13569" max="13569" width="0" style="82" hidden="1" customWidth="1"/>
    <col min="13570" max="13578" width="11" style="82" customWidth="1"/>
    <col min="13579" max="13579" width="0.7109375" style="82" customWidth="1"/>
    <col min="13580" max="13822" width="9.42578125" style="82"/>
    <col min="13823" max="13823" width="6.140625" style="82" customWidth="1"/>
    <col min="13824" max="13824" width="15.7109375" style="82" customWidth="1"/>
    <col min="13825" max="13825" width="0" style="82" hidden="1" customWidth="1"/>
    <col min="13826" max="13834" width="11" style="82" customWidth="1"/>
    <col min="13835" max="13835" width="0.7109375" style="82" customWidth="1"/>
    <col min="13836" max="14078" width="9.42578125" style="82"/>
    <col min="14079" max="14079" width="6.140625" style="82" customWidth="1"/>
    <col min="14080" max="14080" width="15.7109375" style="82" customWidth="1"/>
    <col min="14081" max="14081" width="0" style="82" hidden="1" customWidth="1"/>
    <col min="14082" max="14090" width="11" style="82" customWidth="1"/>
    <col min="14091" max="14091" width="0.7109375" style="82" customWidth="1"/>
    <col min="14092" max="14334" width="9.42578125" style="82"/>
    <col min="14335" max="14335" width="6.140625" style="82" customWidth="1"/>
    <col min="14336" max="14336" width="15.7109375" style="82" customWidth="1"/>
    <col min="14337" max="14337" width="0" style="82" hidden="1" customWidth="1"/>
    <col min="14338" max="14346" width="11" style="82" customWidth="1"/>
    <col min="14347" max="14347" width="0.7109375" style="82" customWidth="1"/>
    <col min="14348" max="14590" width="9.42578125" style="82"/>
    <col min="14591" max="14591" width="6.140625" style="82" customWidth="1"/>
    <col min="14592" max="14592" width="15.7109375" style="82" customWidth="1"/>
    <col min="14593" max="14593" width="0" style="82" hidden="1" customWidth="1"/>
    <col min="14594" max="14602" width="11" style="82" customWidth="1"/>
    <col min="14603" max="14603" width="0.7109375" style="82" customWidth="1"/>
    <col min="14604" max="14846" width="9.42578125" style="82"/>
    <col min="14847" max="14847" width="6.140625" style="82" customWidth="1"/>
    <col min="14848" max="14848" width="15.7109375" style="82" customWidth="1"/>
    <col min="14849" max="14849" width="0" style="82" hidden="1" customWidth="1"/>
    <col min="14850" max="14858" width="11" style="82" customWidth="1"/>
    <col min="14859" max="14859" width="0.7109375" style="82" customWidth="1"/>
    <col min="14860" max="15102" width="9.42578125" style="82"/>
    <col min="15103" max="15103" width="6.140625" style="82" customWidth="1"/>
    <col min="15104" max="15104" width="15.7109375" style="82" customWidth="1"/>
    <col min="15105" max="15105" width="0" style="82" hidden="1" customWidth="1"/>
    <col min="15106" max="15114" width="11" style="82" customWidth="1"/>
    <col min="15115" max="15115" width="0.7109375" style="82" customWidth="1"/>
    <col min="15116" max="15358" width="9.42578125" style="82"/>
    <col min="15359" max="15359" width="6.140625" style="82" customWidth="1"/>
    <col min="15360" max="15360" width="15.7109375" style="82" customWidth="1"/>
    <col min="15361" max="15361" width="0" style="82" hidden="1" customWidth="1"/>
    <col min="15362" max="15370" width="11" style="82" customWidth="1"/>
    <col min="15371" max="15371" width="0.7109375" style="82" customWidth="1"/>
    <col min="15372" max="15614" width="9.42578125" style="82"/>
    <col min="15615" max="15615" width="6.140625" style="82" customWidth="1"/>
    <col min="15616" max="15616" width="15.7109375" style="82" customWidth="1"/>
    <col min="15617" max="15617" width="0" style="82" hidden="1" customWidth="1"/>
    <col min="15618" max="15626" width="11" style="82" customWidth="1"/>
    <col min="15627" max="15627" width="0.7109375" style="82" customWidth="1"/>
    <col min="15628" max="15870" width="9.42578125" style="82"/>
    <col min="15871" max="15871" width="6.140625" style="82" customWidth="1"/>
    <col min="15872" max="15872" width="15.7109375" style="82" customWidth="1"/>
    <col min="15873" max="15873" width="0" style="82" hidden="1" customWidth="1"/>
    <col min="15874" max="15882" width="11" style="82" customWidth="1"/>
    <col min="15883" max="15883" width="0.7109375" style="82" customWidth="1"/>
    <col min="15884" max="16126" width="9.42578125" style="82"/>
    <col min="16127" max="16127" width="6.140625" style="82" customWidth="1"/>
    <col min="16128" max="16128" width="15.7109375" style="82" customWidth="1"/>
    <col min="16129" max="16129" width="0" style="82" hidden="1" customWidth="1"/>
    <col min="16130" max="16138" width="11" style="82" customWidth="1"/>
    <col min="16139" max="16139" width="0.7109375" style="82" customWidth="1"/>
    <col min="16140" max="16384" width="9.42578125" style="82"/>
  </cols>
  <sheetData>
    <row r="1" spans="1:37" ht="31.5" customHeight="1" x14ac:dyDescent="0.25">
      <c r="A1" s="307" t="s">
        <v>137</v>
      </c>
      <c r="B1" s="307"/>
      <c r="C1" s="307"/>
      <c r="D1" s="307"/>
      <c r="E1" s="307"/>
      <c r="F1" s="307"/>
      <c r="G1" s="307"/>
      <c r="H1" s="307"/>
      <c r="I1" s="307"/>
      <c r="J1" s="307"/>
      <c r="K1" s="307"/>
      <c r="L1" s="307"/>
      <c r="O1" s="307" t="s">
        <v>170</v>
      </c>
      <c r="P1" s="307"/>
      <c r="Q1" s="307"/>
      <c r="R1" s="307"/>
      <c r="S1" s="307"/>
      <c r="T1" s="129"/>
      <c r="U1" s="83"/>
      <c r="V1" s="83"/>
      <c r="W1" s="129"/>
      <c r="X1" s="307" t="s">
        <v>170</v>
      </c>
      <c r="Y1" s="307"/>
      <c r="Z1" s="307"/>
      <c r="AA1" s="307"/>
      <c r="AB1" s="307"/>
      <c r="AC1" s="129"/>
      <c r="AD1" s="83"/>
      <c r="AF1" s="307" t="s">
        <v>170</v>
      </c>
      <c r="AG1" s="307"/>
      <c r="AH1" s="307"/>
      <c r="AI1" s="307"/>
      <c r="AJ1" s="307"/>
      <c r="AK1" s="129"/>
    </row>
    <row r="2" spans="1:37" ht="21" customHeight="1" x14ac:dyDescent="0.2">
      <c r="A2" s="308"/>
      <c r="B2" s="308"/>
      <c r="C2" s="96"/>
      <c r="D2" s="309" t="s">
        <v>138</v>
      </c>
      <c r="E2" s="309"/>
      <c r="F2" s="309"/>
      <c r="G2" s="309"/>
      <c r="H2" s="309"/>
      <c r="I2" s="309"/>
      <c r="J2" s="309"/>
      <c r="K2" s="309"/>
      <c r="L2" s="309"/>
      <c r="O2" s="325" t="s">
        <v>347</v>
      </c>
      <c r="P2" s="311" t="s">
        <v>161</v>
      </c>
      <c r="Q2" s="311" t="s">
        <v>162</v>
      </c>
      <c r="R2" s="321" t="s">
        <v>344</v>
      </c>
      <c r="S2" s="322"/>
      <c r="X2" s="325" t="s">
        <v>348</v>
      </c>
      <c r="Y2" s="311" t="s">
        <v>161</v>
      </c>
      <c r="Z2" s="311" t="s">
        <v>162</v>
      </c>
      <c r="AA2" s="321" t="s">
        <v>344</v>
      </c>
      <c r="AB2" s="322"/>
      <c r="AF2" s="325" t="s">
        <v>358</v>
      </c>
      <c r="AG2" s="311" t="s">
        <v>161</v>
      </c>
      <c r="AH2" s="311" t="s">
        <v>162</v>
      </c>
      <c r="AI2" s="321" t="s">
        <v>344</v>
      </c>
      <c r="AJ2" s="322"/>
    </row>
    <row r="3" spans="1:37" ht="31.5" customHeight="1" x14ac:dyDescent="0.2">
      <c r="A3" s="308"/>
      <c r="B3" s="308"/>
      <c r="C3" s="84"/>
      <c r="D3" s="85" t="s">
        <v>139</v>
      </c>
      <c r="E3" s="85" t="s">
        <v>140</v>
      </c>
      <c r="F3" s="85" t="s">
        <v>141</v>
      </c>
      <c r="G3" s="85" t="s">
        <v>142</v>
      </c>
      <c r="H3" s="85" t="s">
        <v>143</v>
      </c>
      <c r="I3" s="85" t="s">
        <v>144</v>
      </c>
      <c r="J3" s="85" t="s">
        <v>145</v>
      </c>
      <c r="K3" s="85" t="s">
        <v>146</v>
      </c>
      <c r="L3" s="85" t="s">
        <v>147</v>
      </c>
      <c r="O3" s="326"/>
      <c r="P3" s="312"/>
      <c r="Q3" s="312"/>
      <c r="R3" s="323"/>
      <c r="S3" s="324"/>
      <c r="X3" s="326"/>
      <c r="Y3" s="312"/>
      <c r="Z3" s="312"/>
      <c r="AA3" s="323"/>
      <c r="AB3" s="324"/>
      <c r="AF3" s="326"/>
      <c r="AG3" s="312"/>
      <c r="AH3" s="312"/>
      <c r="AI3" s="323"/>
      <c r="AJ3" s="324"/>
    </row>
    <row r="4" spans="1:37" ht="37.5" customHeight="1" x14ac:dyDescent="0.2">
      <c r="A4" s="318" t="s">
        <v>74</v>
      </c>
      <c r="B4" s="85" t="s">
        <v>152</v>
      </c>
      <c r="C4" s="86" t="s">
        <v>148</v>
      </c>
      <c r="D4" s="191">
        <v>600</v>
      </c>
      <c r="E4" s="191">
        <v>840</v>
      </c>
      <c r="F4" s="191">
        <v>1080</v>
      </c>
      <c r="G4" s="191">
        <v>1320</v>
      </c>
      <c r="H4" s="191">
        <v>1560</v>
      </c>
      <c r="I4" s="191">
        <v>1800</v>
      </c>
      <c r="J4" s="191">
        <v>2040</v>
      </c>
      <c r="K4" s="191">
        <v>2280</v>
      </c>
      <c r="L4" s="191">
        <v>2520</v>
      </c>
      <c r="O4" s="177" t="s">
        <v>163</v>
      </c>
      <c r="P4" s="87" t="s">
        <v>164</v>
      </c>
      <c r="Q4" s="87" t="s">
        <v>164</v>
      </c>
      <c r="R4" s="87" t="s">
        <v>164</v>
      </c>
      <c r="S4" s="313" t="s">
        <v>352</v>
      </c>
      <c r="X4" s="177" t="s">
        <v>163</v>
      </c>
      <c r="Y4" s="87" t="s">
        <v>164</v>
      </c>
      <c r="Z4" s="87" t="s">
        <v>164</v>
      </c>
      <c r="AA4" s="328" t="s">
        <v>345</v>
      </c>
      <c r="AB4" s="329"/>
      <c r="AF4" s="177" t="s">
        <v>163</v>
      </c>
      <c r="AG4" s="87" t="s">
        <v>164</v>
      </c>
      <c r="AH4" s="87" t="s">
        <v>164</v>
      </c>
      <c r="AI4" s="328" t="s">
        <v>345</v>
      </c>
      <c r="AJ4" s="329"/>
    </row>
    <row r="5" spans="1:37" ht="37.5" customHeight="1" x14ac:dyDescent="0.2">
      <c r="A5" s="318"/>
      <c r="B5" s="85" t="s">
        <v>140</v>
      </c>
      <c r="C5" s="86" t="s">
        <v>149</v>
      </c>
      <c r="D5" s="192">
        <v>720</v>
      </c>
      <c r="E5" s="192">
        <v>960</v>
      </c>
      <c r="F5" s="192">
        <v>1200</v>
      </c>
      <c r="G5" s="192">
        <v>1440</v>
      </c>
      <c r="H5" s="192">
        <v>1680</v>
      </c>
      <c r="I5" s="192">
        <v>1920</v>
      </c>
      <c r="J5" s="192">
        <v>2160</v>
      </c>
      <c r="K5" s="192">
        <v>2400</v>
      </c>
      <c r="L5" s="192">
        <v>2640</v>
      </c>
      <c r="O5" s="177" t="s">
        <v>165</v>
      </c>
      <c r="P5" s="87" t="s">
        <v>164</v>
      </c>
      <c r="Q5" s="87" t="s">
        <v>164</v>
      </c>
      <c r="R5" s="87" t="s">
        <v>164</v>
      </c>
      <c r="S5" s="314"/>
      <c r="X5" s="177" t="s">
        <v>339</v>
      </c>
      <c r="Y5" s="87" t="s">
        <v>164</v>
      </c>
      <c r="Z5" s="87" t="s">
        <v>164</v>
      </c>
      <c r="AA5" s="87" t="s">
        <v>346</v>
      </c>
      <c r="AB5" s="193" t="s">
        <v>353</v>
      </c>
      <c r="AF5" s="177" t="s">
        <v>165</v>
      </c>
      <c r="AG5" s="87" t="s">
        <v>164</v>
      </c>
      <c r="AH5" s="87" t="s">
        <v>164</v>
      </c>
      <c r="AI5" s="328" t="s">
        <v>353</v>
      </c>
      <c r="AJ5" s="329"/>
    </row>
    <row r="6" spans="1:37" ht="37.5" customHeight="1" x14ac:dyDescent="0.2">
      <c r="A6" s="318"/>
      <c r="B6" s="85" t="s">
        <v>141</v>
      </c>
      <c r="C6" s="86" t="s">
        <v>150</v>
      </c>
      <c r="D6" s="191">
        <v>840</v>
      </c>
      <c r="E6" s="191">
        <v>1080</v>
      </c>
      <c r="F6" s="191">
        <v>1320</v>
      </c>
      <c r="G6" s="191">
        <v>1560</v>
      </c>
      <c r="H6" s="191">
        <v>1800</v>
      </c>
      <c r="I6" s="191">
        <v>2040</v>
      </c>
      <c r="J6" s="191">
        <v>2280</v>
      </c>
      <c r="K6" s="191">
        <v>2520</v>
      </c>
      <c r="L6" s="191">
        <v>2760</v>
      </c>
      <c r="O6" s="177" t="s">
        <v>166</v>
      </c>
      <c r="P6" s="181" t="s">
        <v>167</v>
      </c>
      <c r="Q6" s="181" t="s">
        <v>167</v>
      </c>
      <c r="R6" s="87" t="s">
        <v>164</v>
      </c>
      <c r="S6" s="87" t="s">
        <v>168</v>
      </c>
      <c r="X6" s="177" t="s">
        <v>340</v>
      </c>
      <c r="Y6" s="87" t="s">
        <v>164</v>
      </c>
      <c r="Z6" s="87" t="s">
        <v>164</v>
      </c>
      <c r="AA6" s="181" t="s">
        <v>167</v>
      </c>
      <c r="AB6" s="181" t="s">
        <v>167</v>
      </c>
      <c r="AF6" s="177" t="s">
        <v>166</v>
      </c>
      <c r="AG6" s="181" t="s">
        <v>167</v>
      </c>
      <c r="AH6" s="181" t="s">
        <v>167</v>
      </c>
      <c r="AI6" s="87" t="s">
        <v>164</v>
      </c>
      <c r="AJ6" s="87" t="s">
        <v>168</v>
      </c>
    </row>
    <row r="7" spans="1:37" ht="37.5" customHeight="1" x14ac:dyDescent="0.2">
      <c r="A7" s="318"/>
      <c r="B7" s="85" t="s">
        <v>142</v>
      </c>
      <c r="C7" s="86" t="s">
        <v>151</v>
      </c>
      <c r="D7" s="192">
        <v>960</v>
      </c>
      <c r="E7" s="192">
        <v>1200</v>
      </c>
      <c r="F7" s="192">
        <v>1440</v>
      </c>
      <c r="G7" s="192">
        <v>1680</v>
      </c>
      <c r="H7" s="192">
        <v>1920</v>
      </c>
      <c r="I7" s="192">
        <v>2160</v>
      </c>
      <c r="J7" s="192">
        <v>2400</v>
      </c>
      <c r="K7" s="192">
        <v>2640</v>
      </c>
      <c r="L7" s="192">
        <v>2880</v>
      </c>
      <c r="O7" s="177" t="s">
        <v>343</v>
      </c>
      <c r="P7" s="181" t="s">
        <v>167</v>
      </c>
      <c r="Q7" s="181" t="s">
        <v>357</v>
      </c>
      <c r="R7" s="87" t="s">
        <v>164</v>
      </c>
      <c r="S7" s="178" t="s">
        <v>287</v>
      </c>
      <c r="X7" s="177" t="s">
        <v>341</v>
      </c>
      <c r="Y7" s="87" t="s">
        <v>164</v>
      </c>
      <c r="Z7" s="87" t="s">
        <v>164</v>
      </c>
      <c r="AA7" s="181" t="s">
        <v>167</v>
      </c>
      <c r="AB7" s="181" t="s">
        <v>167</v>
      </c>
      <c r="AF7" s="177"/>
      <c r="AG7" s="181"/>
      <c r="AH7" s="181"/>
      <c r="AI7" s="181"/>
      <c r="AJ7" s="181"/>
    </row>
    <row r="8" spans="1:37" ht="37.5" customHeight="1" x14ac:dyDescent="0.2">
      <c r="A8" s="318"/>
      <c r="B8" s="85" t="s">
        <v>153</v>
      </c>
      <c r="C8" s="86"/>
      <c r="D8" s="191">
        <v>1080</v>
      </c>
      <c r="E8" s="191">
        <v>1320</v>
      </c>
      <c r="F8" s="191">
        <v>1560</v>
      </c>
      <c r="G8" s="191">
        <v>1800</v>
      </c>
      <c r="H8" s="191">
        <v>2040</v>
      </c>
      <c r="I8" s="191">
        <v>2280</v>
      </c>
      <c r="J8" s="191">
        <v>2520</v>
      </c>
      <c r="K8" s="191">
        <v>2760</v>
      </c>
      <c r="L8" s="191">
        <v>3000</v>
      </c>
      <c r="O8" s="177" t="s">
        <v>169</v>
      </c>
      <c r="P8" s="181" t="s">
        <v>167</v>
      </c>
      <c r="Q8" s="181" t="s">
        <v>167</v>
      </c>
      <c r="R8" s="87" t="s">
        <v>164</v>
      </c>
      <c r="S8" s="87" t="s">
        <v>288</v>
      </c>
      <c r="X8" s="177" t="s">
        <v>343</v>
      </c>
      <c r="Y8" s="181" t="s">
        <v>167</v>
      </c>
      <c r="Z8" s="181" t="s">
        <v>357</v>
      </c>
      <c r="AA8" s="328" t="s">
        <v>342</v>
      </c>
      <c r="AB8" s="329"/>
      <c r="AF8" s="177" t="s">
        <v>343</v>
      </c>
      <c r="AG8" s="181" t="s">
        <v>167</v>
      </c>
      <c r="AH8" s="181" t="s">
        <v>357</v>
      </c>
      <c r="AI8" s="328" t="s">
        <v>359</v>
      </c>
      <c r="AJ8" s="329"/>
    </row>
    <row r="9" spans="1:37" ht="17.25" customHeight="1" x14ac:dyDescent="0.2">
      <c r="O9" s="72" t="s">
        <v>171</v>
      </c>
      <c r="P9" s="73"/>
      <c r="Q9" s="73"/>
      <c r="R9" s="73"/>
      <c r="S9" s="73"/>
      <c r="T9" s="74"/>
      <c r="U9" s="71"/>
      <c r="X9" s="72" t="s">
        <v>171</v>
      </c>
      <c r="Y9" s="73"/>
      <c r="Z9" s="73"/>
      <c r="AA9" s="73"/>
      <c r="AB9" s="73"/>
      <c r="AC9" s="74"/>
      <c r="AD9" s="71"/>
      <c r="AF9" s="72"/>
      <c r="AG9" s="73"/>
      <c r="AH9" s="73"/>
      <c r="AI9" s="73"/>
      <c r="AJ9" s="73"/>
      <c r="AK9" s="74"/>
    </row>
    <row r="10" spans="1:37" ht="14.25" customHeight="1" x14ac:dyDescent="0.2">
      <c r="B10" s="75"/>
      <c r="C10" s="75"/>
      <c r="D10" s="88" t="s">
        <v>154</v>
      </c>
      <c r="E10" s="88"/>
      <c r="F10" s="75"/>
      <c r="G10" s="75"/>
      <c r="H10" s="75"/>
      <c r="I10" s="75"/>
      <c r="J10" s="75"/>
      <c r="K10" s="75"/>
      <c r="L10" s="75"/>
      <c r="O10" s="310" t="s">
        <v>367</v>
      </c>
      <c r="P10" s="310"/>
      <c r="Q10" s="310"/>
      <c r="R10" s="310"/>
      <c r="S10" s="310"/>
      <c r="T10" s="310"/>
      <c r="U10" s="310"/>
      <c r="X10" s="310" t="s">
        <v>367</v>
      </c>
      <c r="Y10" s="310"/>
      <c r="Z10" s="310"/>
      <c r="AA10" s="310"/>
      <c r="AB10" s="310"/>
      <c r="AC10" s="310"/>
      <c r="AD10" s="310"/>
    </row>
    <row r="11" spans="1:37" ht="14.25" customHeight="1" x14ac:dyDescent="0.2">
      <c r="B11" s="75"/>
      <c r="C11" s="75"/>
      <c r="D11" s="88" t="s">
        <v>155</v>
      </c>
      <c r="E11" s="88"/>
      <c r="F11" s="75"/>
      <c r="G11" s="75"/>
      <c r="H11" s="75"/>
      <c r="I11" s="75"/>
      <c r="J11" s="75"/>
      <c r="K11" s="75"/>
      <c r="L11" s="75"/>
      <c r="O11" s="310"/>
      <c r="P11" s="310"/>
      <c r="Q11" s="310"/>
      <c r="R11" s="310"/>
      <c r="S11" s="310"/>
      <c r="T11" s="310"/>
      <c r="U11" s="310"/>
      <c r="X11" s="310"/>
      <c r="Y11" s="310"/>
      <c r="Z11" s="310"/>
      <c r="AA11" s="310"/>
      <c r="AB11" s="310"/>
      <c r="AC11" s="310"/>
      <c r="AD11" s="310"/>
    </row>
    <row r="12" spans="1:37" ht="14.25" customHeight="1" x14ac:dyDescent="0.2">
      <c r="B12" s="75"/>
      <c r="C12" s="75"/>
      <c r="D12" s="88" t="s">
        <v>156</v>
      </c>
      <c r="E12" s="88"/>
      <c r="F12" s="75"/>
      <c r="G12" s="75"/>
      <c r="H12" s="75"/>
      <c r="I12" s="75"/>
      <c r="J12" s="75"/>
      <c r="K12" s="75"/>
      <c r="L12" s="75"/>
      <c r="O12" s="72" t="s">
        <v>172</v>
      </c>
      <c r="P12" s="73"/>
      <c r="Q12" s="73"/>
      <c r="R12" s="73"/>
      <c r="S12" s="73"/>
      <c r="T12" s="74"/>
      <c r="U12" s="71"/>
      <c r="X12" s="72" t="s">
        <v>339</v>
      </c>
      <c r="Y12" s="73"/>
      <c r="Z12" s="73"/>
      <c r="AA12" s="73"/>
      <c r="AB12" s="73"/>
      <c r="AC12" s="74"/>
      <c r="AD12" s="71"/>
      <c r="AF12" s="72"/>
      <c r="AG12" s="73"/>
      <c r="AH12" s="73"/>
      <c r="AI12" s="73"/>
      <c r="AJ12" s="73"/>
      <c r="AK12" s="74"/>
    </row>
    <row r="13" spans="1:37" ht="14.25" customHeight="1" x14ac:dyDescent="0.2">
      <c r="B13" s="75"/>
      <c r="C13" s="75"/>
      <c r="D13" s="88" t="s">
        <v>177</v>
      </c>
      <c r="E13" s="88"/>
      <c r="F13" s="75"/>
      <c r="G13" s="75"/>
      <c r="H13" s="75"/>
      <c r="I13" s="75"/>
      <c r="J13" s="75"/>
      <c r="K13" s="75"/>
      <c r="L13" s="75"/>
      <c r="O13" s="310" t="s">
        <v>316</v>
      </c>
      <c r="P13" s="310"/>
      <c r="Q13" s="310"/>
      <c r="R13" s="310"/>
      <c r="S13" s="310"/>
      <c r="T13" s="310"/>
      <c r="U13" s="310"/>
      <c r="X13" s="310" t="s">
        <v>349</v>
      </c>
      <c r="Y13" s="310"/>
      <c r="Z13" s="310"/>
      <c r="AA13" s="310"/>
      <c r="AB13" s="310"/>
      <c r="AC13" s="310"/>
      <c r="AD13" s="194"/>
      <c r="AF13" s="310"/>
      <c r="AG13" s="310"/>
      <c r="AH13" s="310"/>
      <c r="AI13" s="310"/>
      <c r="AJ13" s="310"/>
      <c r="AK13" s="310"/>
    </row>
    <row r="14" spans="1:37" ht="12" customHeight="1" x14ac:dyDescent="0.2">
      <c r="O14" s="310"/>
      <c r="P14" s="310"/>
      <c r="Q14" s="310"/>
      <c r="R14" s="310"/>
      <c r="S14" s="310"/>
      <c r="T14" s="310"/>
      <c r="U14" s="310"/>
      <c r="X14" s="310"/>
      <c r="Y14" s="310"/>
      <c r="Z14" s="310"/>
      <c r="AA14" s="310"/>
      <c r="AB14" s="310"/>
      <c r="AC14" s="310"/>
      <c r="AD14" s="194"/>
      <c r="AF14" s="310"/>
      <c r="AG14" s="310"/>
      <c r="AH14" s="310"/>
      <c r="AI14" s="310"/>
      <c r="AJ14" s="310"/>
      <c r="AK14" s="310"/>
    </row>
    <row r="15" spans="1:37" ht="15" customHeight="1" x14ac:dyDescent="0.2">
      <c r="A15" s="319" t="s">
        <v>282</v>
      </c>
      <c r="B15" s="319"/>
      <c r="C15" s="319"/>
      <c r="D15" s="319"/>
      <c r="E15" s="319"/>
      <c r="F15" s="319"/>
      <c r="G15" s="319"/>
      <c r="H15" s="319"/>
      <c r="I15" s="319"/>
      <c r="J15" s="319"/>
      <c r="K15" s="319"/>
      <c r="L15" s="319"/>
      <c r="O15" s="310"/>
      <c r="P15" s="310"/>
      <c r="Q15" s="310"/>
      <c r="R15" s="310"/>
      <c r="S15" s="310"/>
      <c r="T15" s="310"/>
      <c r="U15" s="310"/>
      <c r="X15" s="327" t="s">
        <v>350</v>
      </c>
      <c r="Y15" s="327"/>
      <c r="Z15" s="327"/>
      <c r="AA15" s="327"/>
      <c r="AB15" s="327"/>
      <c r="AC15" s="327"/>
      <c r="AD15" s="194"/>
      <c r="AF15" s="327"/>
      <c r="AG15" s="327"/>
      <c r="AH15" s="327"/>
      <c r="AI15" s="327"/>
      <c r="AJ15" s="327"/>
      <c r="AK15" s="327"/>
    </row>
    <row r="16" spans="1:37" ht="14.25" customHeight="1" x14ac:dyDescent="0.2">
      <c r="O16" s="310" t="s">
        <v>173</v>
      </c>
      <c r="P16" s="310"/>
      <c r="Q16" s="310"/>
      <c r="R16" s="310"/>
      <c r="S16" s="310"/>
      <c r="T16" s="310"/>
      <c r="U16" s="310"/>
      <c r="X16" s="310" t="s">
        <v>351</v>
      </c>
      <c r="Y16" s="310"/>
      <c r="Z16" s="310"/>
      <c r="AA16" s="310"/>
      <c r="AB16" s="310"/>
      <c r="AC16" s="310"/>
      <c r="AD16" s="310"/>
    </row>
    <row r="17" spans="2:38" ht="14.25" customHeight="1" x14ac:dyDescent="0.2">
      <c r="C17" s="89"/>
      <c r="D17" s="315" t="s">
        <v>283</v>
      </c>
      <c r="E17" s="316"/>
      <c r="I17" s="90"/>
      <c r="J17" s="315" t="s">
        <v>284</v>
      </c>
      <c r="K17" s="316"/>
      <c r="O17" s="310"/>
      <c r="P17" s="310"/>
      <c r="Q17" s="310"/>
      <c r="R17" s="310"/>
      <c r="S17" s="310"/>
      <c r="T17" s="310"/>
      <c r="U17" s="310"/>
      <c r="X17" s="310"/>
      <c r="Y17" s="310"/>
      <c r="Z17" s="310"/>
      <c r="AA17" s="310"/>
      <c r="AB17" s="310"/>
      <c r="AC17" s="310"/>
      <c r="AD17" s="310"/>
    </row>
    <row r="18" spans="2:38" ht="14.25" customHeight="1" x14ac:dyDescent="0.2">
      <c r="D18" s="91" t="s">
        <v>157</v>
      </c>
      <c r="E18" s="92"/>
      <c r="F18" s="90"/>
      <c r="G18" s="90"/>
      <c r="H18" s="90"/>
      <c r="I18" s="90"/>
      <c r="J18" s="91" t="s">
        <v>158</v>
      </c>
      <c r="K18" s="90"/>
      <c r="O18" s="72" t="s">
        <v>174</v>
      </c>
      <c r="P18" s="73"/>
      <c r="Q18" s="73"/>
      <c r="R18" s="73"/>
      <c r="S18" s="73"/>
      <c r="T18" s="74"/>
      <c r="U18" s="71"/>
      <c r="X18" s="72" t="s">
        <v>174</v>
      </c>
      <c r="Y18" s="73"/>
      <c r="Z18" s="73"/>
      <c r="AA18" s="73"/>
      <c r="AB18" s="73"/>
      <c r="AC18" s="74"/>
      <c r="AD18" s="71"/>
      <c r="AF18" s="72"/>
      <c r="AG18" s="73"/>
      <c r="AH18" s="73"/>
      <c r="AI18" s="73"/>
      <c r="AJ18" s="73"/>
      <c r="AK18" s="74"/>
    </row>
    <row r="19" spans="2:38" ht="14.25" customHeight="1" x14ac:dyDescent="0.2">
      <c r="D19" s="91" t="s">
        <v>257</v>
      </c>
      <c r="E19" s="93"/>
      <c r="J19" s="91"/>
      <c r="O19" s="310" t="s">
        <v>315</v>
      </c>
      <c r="P19" s="310"/>
      <c r="Q19" s="310"/>
      <c r="R19" s="310"/>
      <c r="S19" s="310"/>
      <c r="T19" s="310"/>
      <c r="U19" s="310"/>
      <c r="X19" s="310" t="s">
        <v>315</v>
      </c>
      <c r="Y19" s="310"/>
      <c r="Z19" s="310"/>
      <c r="AA19" s="310"/>
      <c r="AB19" s="310"/>
      <c r="AC19" s="310"/>
      <c r="AD19" s="310"/>
    </row>
    <row r="20" spans="2:38" ht="14.25" customHeight="1" x14ac:dyDescent="0.2">
      <c r="D20" s="94"/>
      <c r="O20" s="310"/>
      <c r="P20" s="310"/>
      <c r="Q20" s="310"/>
      <c r="R20" s="310"/>
      <c r="S20" s="310"/>
      <c r="T20" s="310"/>
      <c r="U20" s="310"/>
      <c r="X20" s="310"/>
      <c r="Y20" s="310"/>
      <c r="Z20" s="310"/>
      <c r="AA20" s="310"/>
      <c r="AB20" s="310"/>
      <c r="AC20" s="310"/>
      <c r="AD20" s="310"/>
    </row>
    <row r="21" spans="2:38" ht="9.75" customHeight="1" x14ac:dyDescent="0.2">
      <c r="O21" s="310"/>
      <c r="P21" s="310"/>
      <c r="Q21" s="310"/>
      <c r="R21" s="310"/>
      <c r="S21" s="310"/>
      <c r="T21" s="310"/>
      <c r="U21" s="310"/>
      <c r="X21" s="310"/>
      <c r="Y21" s="310"/>
      <c r="Z21" s="310"/>
      <c r="AA21" s="310"/>
      <c r="AB21" s="310"/>
      <c r="AC21" s="310"/>
      <c r="AD21" s="310"/>
    </row>
    <row r="22" spans="2:38" ht="14.25" customHeight="1" x14ac:dyDescent="0.2">
      <c r="D22" s="82" t="s">
        <v>285</v>
      </c>
      <c r="O22" s="317" t="s">
        <v>175</v>
      </c>
      <c r="P22" s="317"/>
      <c r="Q22" s="317"/>
      <c r="R22" s="317"/>
      <c r="S22" s="317"/>
      <c r="T22" s="317"/>
      <c r="U22" s="317"/>
      <c r="X22" s="317" t="s">
        <v>175</v>
      </c>
      <c r="Y22" s="317"/>
      <c r="Z22" s="317"/>
      <c r="AA22" s="317"/>
      <c r="AB22" s="317"/>
      <c r="AC22" s="317"/>
      <c r="AD22" s="317"/>
    </row>
    <row r="23" spans="2:38" ht="14.25" customHeight="1" x14ac:dyDescent="0.2">
      <c r="O23" s="317"/>
      <c r="P23" s="317"/>
      <c r="Q23" s="317"/>
      <c r="R23" s="317"/>
      <c r="S23" s="317"/>
      <c r="T23" s="317"/>
      <c r="U23" s="317"/>
      <c r="X23" s="317"/>
      <c r="Y23" s="317"/>
      <c r="Z23" s="317"/>
      <c r="AA23" s="317"/>
      <c r="AB23" s="317"/>
      <c r="AC23" s="317"/>
      <c r="AD23" s="317"/>
    </row>
    <row r="24" spans="2:38" ht="14.25" customHeight="1" x14ac:dyDescent="0.2">
      <c r="O24" s="320" t="s">
        <v>354</v>
      </c>
      <c r="P24" s="320"/>
      <c r="Q24" s="320"/>
      <c r="R24" s="320"/>
      <c r="S24" s="320"/>
      <c r="T24" s="320"/>
      <c r="U24" s="320"/>
      <c r="X24" s="320" t="s">
        <v>354</v>
      </c>
      <c r="Y24" s="320"/>
      <c r="Z24" s="320"/>
      <c r="AA24" s="320"/>
      <c r="AB24" s="320"/>
      <c r="AC24" s="320"/>
      <c r="AD24" s="320"/>
      <c r="AF24" s="320" t="s">
        <v>354</v>
      </c>
      <c r="AG24" s="320"/>
      <c r="AH24" s="320"/>
      <c r="AI24" s="320"/>
      <c r="AJ24" s="320"/>
      <c r="AK24" s="320"/>
      <c r="AL24" s="320"/>
    </row>
    <row r="25" spans="2:38" ht="14.25" customHeight="1" x14ac:dyDescent="0.2">
      <c r="O25" s="72" t="s">
        <v>176</v>
      </c>
      <c r="P25" s="194"/>
      <c r="Q25" s="194"/>
      <c r="R25" s="194"/>
      <c r="S25" s="194"/>
      <c r="T25" s="194"/>
      <c r="U25" s="194"/>
    </row>
    <row r="26" spans="2:38" ht="14.25" customHeight="1" x14ac:dyDescent="0.2">
      <c r="O26" s="310" t="s">
        <v>289</v>
      </c>
      <c r="P26" s="310"/>
      <c r="Q26" s="310"/>
      <c r="R26" s="310"/>
      <c r="S26" s="310"/>
      <c r="T26" s="310"/>
      <c r="U26" s="194"/>
    </row>
    <row r="27" spans="2:38" ht="12" customHeight="1" x14ac:dyDescent="0.2">
      <c r="O27" s="310"/>
      <c r="P27" s="310"/>
      <c r="Q27" s="310"/>
      <c r="R27" s="310"/>
      <c r="S27" s="310"/>
      <c r="T27" s="310"/>
      <c r="U27" s="194"/>
      <c r="X27" s="72" t="s">
        <v>355</v>
      </c>
      <c r="Y27" s="95"/>
      <c r="Z27" s="95"/>
      <c r="AA27" s="95"/>
      <c r="AB27" s="95"/>
      <c r="AF27" s="72" t="s">
        <v>355</v>
      </c>
      <c r="AG27" s="95"/>
      <c r="AH27" s="95"/>
      <c r="AI27" s="95"/>
      <c r="AJ27" s="95"/>
    </row>
    <row r="28" spans="2:38" ht="10.5" customHeight="1" x14ac:dyDescent="0.2">
      <c r="O28" s="310"/>
      <c r="P28" s="310"/>
      <c r="Q28" s="310"/>
      <c r="R28" s="310"/>
      <c r="S28" s="310"/>
      <c r="T28" s="310"/>
      <c r="U28" s="195"/>
      <c r="X28" s="310" t="s">
        <v>290</v>
      </c>
      <c r="Y28" s="310"/>
      <c r="Z28" s="310"/>
      <c r="AA28" s="310"/>
      <c r="AB28" s="310"/>
      <c r="AC28" s="310"/>
      <c r="AD28" s="310"/>
    </row>
    <row r="29" spans="2:38" ht="12.75" customHeight="1" x14ac:dyDescent="0.2">
      <c r="O29" s="317" t="s">
        <v>366</v>
      </c>
      <c r="P29" s="317"/>
      <c r="Q29" s="317"/>
      <c r="R29" s="317"/>
      <c r="S29" s="317"/>
      <c r="T29" s="317"/>
      <c r="U29" s="195"/>
    </row>
    <row r="30" spans="2:38" ht="12.75" customHeight="1" x14ac:dyDescent="0.2"/>
    <row r="31" spans="2:38" ht="12.75" customHeight="1" x14ac:dyDescent="0.25">
      <c r="B31" s="231" t="s">
        <v>256</v>
      </c>
      <c r="K31" s="141" t="s">
        <v>286</v>
      </c>
      <c r="O31" s="72" t="s">
        <v>356</v>
      </c>
    </row>
    <row r="32" spans="2:38" ht="12.75" customHeight="1" x14ac:dyDescent="0.2">
      <c r="O32" s="310" t="s">
        <v>290</v>
      </c>
      <c r="P32" s="310"/>
      <c r="Q32" s="310"/>
      <c r="R32" s="310"/>
      <c r="S32" s="310"/>
      <c r="T32" s="310"/>
      <c r="U32" s="310"/>
    </row>
    <row r="33" ht="12.75" customHeight="1" x14ac:dyDescent="0.2"/>
    <row r="34" ht="11.45" customHeight="1" x14ac:dyDescent="0.2"/>
  </sheetData>
  <mergeCells count="48">
    <mergeCell ref="AF24:AL24"/>
    <mergeCell ref="X24:AD24"/>
    <mergeCell ref="O2:O3"/>
    <mergeCell ref="AI4:AJ4"/>
    <mergeCell ref="AI8:AJ8"/>
    <mergeCell ref="AF13:AK14"/>
    <mergeCell ref="AF15:AK15"/>
    <mergeCell ref="AI5:AJ5"/>
    <mergeCell ref="O19:U21"/>
    <mergeCell ref="AF1:AJ1"/>
    <mergeCell ref="AF2:AF3"/>
    <mergeCell ref="AG2:AG3"/>
    <mergeCell ref="AH2:AH3"/>
    <mergeCell ref="AI2:AJ3"/>
    <mergeCell ref="X28:AD28"/>
    <mergeCell ref="AA4:AB4"/>
    <mergeCell ref="AA8:AB8"/>
    <mergeCell ref="X10:AD11"/>
    <mergeCell ref="X16:AD17"/>
    <mergeCell ref="X19:AD21"/>
    <mergeCell ref="X22:AD23"/>
    <mergeCell ref="X1:AB1"/>
    <mergeCell ref="Y2:Y3"/>
    <mergeCell ref="Z2:Z3"/>
    <mergeCell ref="AA2:AB3"/>
    <mergeCell ref="O13:U15"/>
    <mergeCell ref="O1:S1"/>
    <mergeCell ref="R2:S3"/>
    <mergeCell ref="X2:X3"/>
    <mergeCell ref="X13:AC14"/>
    <mergeCell ref="X15:AC15"/>
    <mergeCell ref="O32:U32"/>
    <mergeCell ref="O22:U23"/>
    <mergeCell ref="A4:A8"/>
    <mergeCell ref="A15:L15"/>
    <mergeCell ref="D17:E17"/>
    <mergeCell ref="O24:U24"/>
    <mergeCell ref="O29:T29"/>
    <mergeCell ref="O26:T28"/>
    <mergeCell ref="A1:L1"/>
    <mergeCell ref="A2:B3"/>
    <mergeCell ref="D2:L2"/>
    <mergeCell ref="O10:U11"/>
    <mergeCell ref="O16:U17"/>
    <mergeCell ref="P2:P3"/>
    <mergeCell ref="Q2:Q3"/>
    <mergeCell ref="S4:S5"/>
    <mergeCell ref="J17:K17"/>
  </mergeCells>
  <printOptions horizontalCentered="1"/>
  <pageMargins left="0.5" right="0.5" top="0.5" bottom="0.5" header="0.5" footer="0.5"/>
  <pageSetup scale="96" orientation="landscape" r:id="rId1"/>
  <headerFooter alignWithMargins="0">
    <oddFooter>&amp;L&amp;9&amp;F:  &amp;A</oddFooter>
  </headerFooter>
  <colBreaks count="2" manualBreakCount="2">
    <brk id="13" max="1048575" man="1"/>
    <brk id="22"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14" sqref="C14"/>
    </sheetView>
  </sheetViews>
  <sheetFormatPr defaultRowHeight="12.75" x14ac:dyDescent="0.2"/>
  <sheetData>
    <row r="2" spans="2:2" x14ac:dyDescent="0.2">
      <c r="B2" s="142" t="s">
        <v>312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SUM2017 Budget Worksheet</vt:lpstr>
      <vt:lpstr>Budget Supplement A</vt:lpstr>
      <vt:lpstr>Budget Supplement B</vt:lpstr>
      <vt:lpstr>Definitions and Formulas</vt:lpstr>
      <vt:lpstr>Compensation Worksheet</vt:lpstr>
      <vt:lpstr>Detailed Expense Worksheet</vt:lpstr>
      <vt:lpstr>'Budget Supplement A'!Print_Area</vt:lpstr>
      <vt:lpstr>'Budget Supplement B'!Print_Area</vt:lpstr>
      <vt:lpstr>'Compensation Worksheet'!Print_Area</vt:lpstr>
      <vt:lpstr>'Definitions and Formulas'!Print_Area</vt:lpstr>
      <vt:lpstr>'SUM2017 Budget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Good, Jason Lloyd - goodjl</cp:lastModifiedBy>
  <cp:lastPrinted>2016-06-20T16:49:12Z</cp:lastPrinted>
  <dcterms:created xsi:type="dcterms:W3CDTF">1998-06-24T18:49:35Z</dcterms:created>
  <dcterms:modified xsi:type="dcterms:W3CDTF">2016-09-16T19:13:33Z</dcterms:modified>
</cp:coreProperties>
</file>